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8475" windowHeight="5385" firstSheet="2" activeTab="5"/>
  </bookViews>
  <sheets>
    <sheet name="Condensed BS-31.12.2008" sheetId="1" r:id="rId1"/>
    <sheet name="Condensed PL-31.12.08" sheetId="2" r:id="rId2"/>
    <sheet name="KLSE notes-31.12.08" sheetId="3" r:id="rId3"/>
    <sheet name="Condensed Equity-31.12.2008" sheetId="4" r:id="rId4"/>
    <sheet name="IFS Notes-31.12.2008" sheetId="5" r:id="rId5"/>
    <sheet name="Condensed CF-31.12.2008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<sst xmlns="http://schemas.openxmlformats.org/spreadsheetml/2006/main" count="448" uniqueCount="327">
  <si>
    <t>Cumulative</t>
  </si>
  <si>
    <t>QUARTERLY REPORT</t>
  </si>
  <si>
    <t>RM'000</t>
  </si>
  <si>
    <t>(Incorporated in Malaysia)</t>
  </si>
  <si>
    <t>INDIVIDUAL QUARTER</t>
  </si>
  <si>
    <t>CUMULATIVE QUARTERS</t>
  </si>
  <si>
    <t>CURRENT</t>
  </si>
  <si>
    <t>PRECEDING</t>
  </si>
  <si>
    <t>YEAR</t>
  </si>
  <si>
    <t>Revenue</t>
  </si>
  <si>
    <t>Operating Profit</t>
  </si>
  <si>
    <t>Depreciation and amortisation</t>
  </si>
  <si>
    <t>Interest income</t>
  </si>
  <si>
    <t>Interest expense</t>
  </si>
  <si>
    <t>Profit Before Taxation</t>
  </si>
  <si>
    <t>Earnings per share:</t>
  </si>
  <si>
    <t xml:space="preserve">  Basic earnings per ordinary shares (sen)</t>
  </si>
  <si>
    <t xml:space="preserve">  Diluted earnings per ordinary shares (sen)</t>
  </si>
  <si>
    <t>NA</t>
  </si>
  <si>
    <t>Note: NA denotes "Not Applicable"</t>
  </si>
  <si>
    <t>At</t>
  </si>
  <si>
    <t>Property, plant and equipment</t>
  </si>
  <si>
    <t>Investment in Associates</t>
  </si>
  <si>
    <t>Intangible assets</t>
  </si>
  <si>
    <t>Current Assets</t>
  </si>
  <si>
    <t xml:space="preserve">   Inventories</t>
  </si>
  <si>
    <t>Current Liabilities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</si>
  <si>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</si>
  <si>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NOTES TO THE INTERIM FINANCIAL REPORT</t>
  </si>
  <si>
    <t>A1</t>
  </si>
  <si>
    <t>Basis of preparation</t>
  </si>
  <si>
    <t>A2</t>
  </si>
  <si>
    <t>Status of Audit qualification</t>
  </si>
  <si>
    <t>The Audit Report of the Group's preceding financial statements was not qualified.</t>
  </si>
  <si>
    <t>A3</t>
  </si>
  <si>
    <t>Seasonal or cyclical factors</t>
  </si>
  <si>
    <t>Certain segment of the Group's business are affected by cyclical factors.</t>
  </si>
  <si>
    <t xml:space="preserve">The management considers that on a quarter to quarter basis, the demand and/or production of the </t>
  </si>
  <si>
    <t>Group's products for each of the three core activities varies and the variation in each quarters were as follows:</t>
  </si>
  <si>
    <t>(1) marine products manufacturing activities are affected by monsoon in the 4th quarter.</t>
  </si>
  <si>
    <t>(2) crude palm oil milling activities are seasonally affected by monsoon resulting in low crops in the 2nd and 4th quarters.</t>
  </si>
  <si>
    <t>(3) integrated livestock farming activities are not significantly affected in any of the quarters.</t>
  </si>
  <si>
    <t>On an overall basis therefore, the group's performance varies seasonally.</t>
  </si>
  <si>
    <t>A4</t>
  </si>
  <si>
    <t>Unusual items</t>
  </si>
  <si>
    <t>There are no unusual items during the quarter under review.</t>
  </si>
  <si>
    <t>A5</t>
  </si>
  <si>
    <t>There were no material changes in estimates during the quarter under review.</t>
  </si>
  <si>
    <t>A6</t>
  </si>
  <si>
    <t>Debts and securities</t>
  </si>
  <si>
    <t>A7</t>
  </si>
  <si>
    <t>Dividend paid</t>
  </si>
  <si>
    <t>Todate</t>
  </si>
  <si>
    <t>A8</t>
  </si>
  <si>
    <t>Segmental Information</t>
  </si>
  <si>
    <t>Turnover</t>
  </si>
  <si>
    <t>Profit before tax</t>
  </si>
  <si>
    <t xml:space="preserve">   Marine products manufacturing</t>
  </si>
  <si>
    <t xml:space="preserve">   Integrated Livestock Farming</t>
  </si>
  <si>
    <t xml:space="preserve">   Total</t>
  </si>
  <si>
    <t>A9</t>
  </si>
  <si>
    <t>The valuations of land and building have been brought forward, without amendment from the previous annual report.</t>
  </si>
  <si>
    <t>A10</t>
  </si>
  <si>
    <t>Material subsequent Event</t>
  </si>
  <si>
    <t>There were no material events subsequent to the end of current quarter that have not been reflected in the financial statements.</t>
  </si>
  <si>
    <t>A11</t>
  </si>
  <si>
    <t>Changes in composition of the Group.</t>
  </si>
  <si>
    <t>A12</t>
  </si>
  <si>
    <t>Changes in Contingent Liabilities</t>
  </si>
  <si>
    <t xml:space="preserve">    Corporate guarantee given to secure </t>
  </si>
  <si>
    <t xml:space="preserve">     banking facilities granted to subsidiaries :</t>
  </si>
  <si>
    <t>RM' million</t>
  </si>
  <si>
    <t>ADDITIONAL INFORMATION REQUIRED BY BURSA MALAYSIA SECURITIES BERHAD'S LISTING REQUIREMENTS.</t>
  </si>
  <si>
    <t>B1</t>
  </si>
  <si>
    <t xml:space="preserve">Current </t>
  </si>
  <si>
    <t>Last year</t>
  </si>
  <si>
    <t>%</t>
  </si>
  <si>
    <t xml:space="preserve">Cumulative </t>
  </si>
  <si>
    <t>quarter</t>
  </si>
  <si>
    <t>corresponding</t>
  </si>
  <si>
    <t>change</t>
  </si>
  <si>
    <t>quarters</t>
  </si>
  <si>
    <t>corresponding quarters</t>
  </si>
  <si>
    <t>last year</t>
  </si>
  <si>
    <t>Sales</t>
  </si>
  <si>
    <t xml:space="preserve">   Marine product manufacturing (MPM)</t>
  </si>
  <si>
    <t xml:space="preserve">   Integrated Livestock Farming (ILF)</t>
  </si>
  <si>
    <t>a.</t>
  </si>
  <si>
    <t>b.</t>
  </si>
  <si>
    <t>c.</t>
  </si>
  <si>
    <t>B2</t>
  </si>
  <si>
    <t>Review of current quarter performance with the preceding quarter.</t>
  </si>
  <si>
    <t xml:space="preserve"> Current quarter</t>
  </si>
  <si>
    <t xml:space="preserve"> Preceding quarter </t>
  </si>
  <si>
    <t>Activities:</t>
  </si>
  <si>
    <t>c</t>
  </si>
  <si>
    <t>B3</t>
  </si>
  <si>
    <t>B4</t>
  </si>
  <si>
    <t>Profit Forecast</t>
  </si>
  <si>
    <t>No profit forecast was published during the period under review.</t>
  </si>
  <si>
    <t>B5</t>
  </si>
  <si>
    <t>Tax expense</t>
  </si>
  <si>
    <t>Current quarter ended</t>
  </si>
  <si>
    <t>Current income tax expense</t>
  </si>
  <si>
    <t>Deferred tax expense</t>
  </si>
  <si>
    <t>The effective tax rate is lower than the statutory rate is mainly due to availability of tax incentives.</t>
  </si>
  <si>
    <t>B6</t>
  </si>
  <si>
    <t>Unquoted investments and properties</t>
  </si>
  <si>
    <t>B7</t>
  </si>
  <si>
    <t>Quoted Investments</t>
  </si>
  <si>
    <t>There were no sales or purchase of quoted investment for the quarter under review.</t>
  </si>
  <si>
    <t>Investment in quoted securities is analysed as:</t>
  </si>
  <si>
    <t xml:space="preserve">  Cost:</t>
  </si>
  <si>
    <t xml:space="preserve">  Book Value:</t>
  </si>
  <si>
    <t xml:space="preserve">  Market Value:</t>
  </si>
  <si>
    <t>B8</t>
  </si>
  <si>
    <t>Corporate Proposals</t>
  </si>
  <si>
    <t>B9</t>
  </si>
  <si>
    <t xml:space="preserve">Borrowings </t>
  </si>
  <si>
    <t xml:space="preserve">  Bank overdraft-short term (secured)</t>
  </si>
  <si>
    <t xml:space="preserve">  Bank overdraft-short term (unsecured)</t>
  </si>
  <si>
    <t xml:space="preserve">  HP Creditors-short term (unsecured)</t>
  </si>
  <si>
    <t xml:space="preserve">  HP Creditors-long term (unsecured)</t>
  </si>
  <si>
    <t xml:space="preserve">  Bankers’ acceptance-short term (secured)</t>
  </si>
  <si>
    <t xml:space="preserve">  Bankers’ acceptance-short term (unsecured)</t>
  </si>
  <si>
    <t xml:space="preserve">  Term loans-short term (secured)</t>
  </si>
  <si>
    <t xml:space="preserve">  Term loans-short term (unsecured)</t>
  </si>
  <si>
    <t xml:space="preserve">  Term loans-long term (secured)</t>
  </si>
  <si>
    <t xml:space="preserve">  Term loans-long term (unsecured)</t>
  </si>
  <si>
    <t>Total Borrowings for trade purpose</t>
  </si>
  <si>
    <t>B10</t>
  </si>
  <si>
    <t>Off Balance sheet financial instruments</t>
  </si>
  <si>
    <t xml:space="preserve">    The Group enters into forward exchange contracts as a hedge for certain contracts that are confirmed. The purpose of such hedging is to minimise losses </t>
  </si>
  <si>
    <t xml:space="preserve">    and to preserve value of confirmed contracts. There is no cash requirement for the above hedging instrument. It is the Group's </t>
  </si>
  <si>
    <t xml:space="preserve">    policy to enter into foreign currency contracts with the Group's bankers and as such the Group do not foresee any significant credit and/or market risks.</t>
  </si>
  <si>
    <t xml:space="preserve">    Assets and liabilities in foreign currencies are translated into Ringgit Malaysia at rates of exchange approximating those ruling at the transaction dates.</t>
  </si>
  <si>
    <t xml:space="preserve">    Foreign currency transactions are translated at rates ruling at the transaction dates. Foreign exchange difference are dealt with in the income statement.</t>
  </si>
  <si>
    <t xml:space="preserve">    These contracts are all short term in nature.</t>
  </si>
  <si>
    <t>B11</t>
  </si>
  <si>
    <t>Changes in Material Litigation</t>
  </si>
  <si>
    <t>B12</t>
  </si>
  <si>
    <t>Dividend</t>
  </si>
  <si>
    <t>B13</t>
  </si>
  <si>
    <t>Earnings Per Share</t>
  </si>
  <si>
    <t>The calculations of basic earnings per share were as follows:</t>
  </si>
  <si>
    <t>(a)</t>
  </si>
  <si>
    <t>Net profit attributable to ordinary shareholders(RM'000)</t>
  </si>
  <si>
    <t>(b)</t>
  </si>
  <si>
    <t xml:space="preserve">Basic Earnings per share (sen) </t>
  </si>
  <si>
    <t>B14</t>
  </si>
  <si>
    <t>Dividends Paid/declared</t>
  </si>
  <si>
    <t>Dividend No.</t>
  </si>
  <si>
    <t>Financial</t>
  </si>
  <si>
    <t>Type</t>
  </si>
  <si>
    <t>Rate</t>
  </si>
  <si>
    <t>Payment date</t>
  </si>
  <si>
    <t>year</t>
  </si>
  <si>
    <t>Movement for the period:</t>
  </si>
  <si>
    <t xml:space="preserve">    Net profit for the period</t>
  </si>
  <si>
    <t>Review of performance for the current quarter and financial period to-date.</t>
  </si>
  <si>
    <r>
      <t xml:space="preserve">QL RESOURCES BERHAD </t>
    </r>
    <r>
      <rPr>
        <b/>
        <vertAlign val="subscript"/>
        <sz val="14"/>
        <rFont val="Arial"/>
        <family val="2"/>
      </rPr>
      <t>(428915-X)</t>
    </r>
  </si>
  <si>
    <t>Net decrease in cash and cash equivalents</t>
  </si>
  <si>
    <t>Dividends</t>
  </si>
  <si>
    <t>Cumulative period</t>
  </si>
  <si>
    <t xml:space="preserve">    There were no changes in material litigation at the date of this report.</t>
  </si>
  <si>
    <t xml:space="preserve">   There were no material disposal of unquoted investments and/or properties during quarter under review.</t>
  </si>
  <si>
    <t>There were no material changes in the composition of the Group in the current quarter.</t>
  </si>
  <si>
    <t>Goodwill on Consolidation</t>
  </si>
  <si>
    <t>Number of ordinary shares in issue ('000)-weighted average</t>
  </si>
  <si>
    <t>Net Assets per share (RM)</t>
  </si>
  <si>
    <t>Deferred tax asset</t>
  </si>
  <si>
    <t>ASSETS</t>
  </si>
  <si>
    <t>Investment properties</t>
  </si>
  <si>
    <t>Biological assets</t>
  </si>
  <si>
    <t xml:space="preserve">   Biological assets</t>
  </si>
  <si>
    <t>Total Assets</t>
  </si>
  <si>
    <t>EQUITY AND LIABILITIES</t>
  </si>
  <si>
    <t>Equity attributable to shareholders of the Company</t>
  </si>
  <si>
    <t>Total Equity</t>
  </si>
  <si>
    <t>Non-current liabilities</t>
  </si>
  <si>
    <t>Total Liabilities</t>
  </si>
  <si>
    <t>Total equity and liabilities</t>
  </si>
  <si>
    <t>Equity</t>
  </si>
  <si>
    <t xml:space="preserve">  Share Capital</t>
  </si>
  <si>
    <t xml:space="preserve">  Reserves</t>
  </si>
  <si>
    <t xml:space="preserve">  Minority interests</t>
  </si>
  <si>
    <t xml:space="preserve">  Long term borrowings</t>
  </si>
  <si>
    <t xml:space="preserve">  Deferred tax liabilities</t>
  </si>
  <si>
    <t xml:space="preserve"> Payables</t>
  </si>
  <si>
    <t xml:space="preserve"> Short term borrowings</t>
  </si>
  <si>
    <t xml:space="preserve"> Taxation</t>
  </si>
  <si>
    <t>Share of profit of associate (net)</t>
  </si>
  <si>
    <t>Number of shares in issue ('000)</t>
  </si>
  <si>
    <t>Profit for the period</t>
  </si>
  <si>
    <t>Attributable to:</t>
  </si>
  <si>
    <t>Shareholders of the Company</t>
  </si>
  <si>
    <t>Minority interests</t>
  </si>
  <si>
    <t xml:space="preserve">The interim financial statements of the Group have been prepared in accordance with the requirements of </t>
  </si>
  <si>
    <t>FRS 134 - Interim Financial Reporting and Chapter 9, Part K of the Listing Requirements of Bursa Malaysia Securities Berhad.</t>
  </si>
  <si>
    <t>The accounting policies and methods of computation used in the preparation of the interim financial statements are consistent</t>
  </si>
  <si>
    <t xml:space="preserve">          Additions</t>
  </si>
  <si>
    <t>Attributable to shareholders of the Company</t>
  </si>
  <si>
    <t>Retained Profit</t>
  </si>
  <si>
    <t>Share Capital</t>
  </si>
  <si>
    <t>Minority Interests</t>
  </si>
  <si>
    <t>Other long term investments</t>
  </si>
  <si>
    <t>the accompanying explanatory notes attached to the interim financial statements.</t>
  </si>
  <si>
    <t>Net cash from operating activities</t>
  </si>
  <si>
    <t>Net cash used in investing activities</t>
  </si>
  <si>
    <t>Net cash used in financing activities</t>
  </si>
  <si>
    <t>There were no corporate proposals announced but not completed at the date of issue of this report.</t>
  </si>
  <si>
    <t xml:space="preserve">   Trade receivables</t>
  </si>
  <si>
    <t xml:space="preserve">     1.4.2007 to</t>
  </si>
  <si>
    <t>Audited</t>
  </si>
  <si>
    <t>The directors do not recommend any dividend for the current quarter under review.</t>
  </si>
  <si>
    <t>1.4.2007 TO</t>
  </si>
  <si>
    <t>Prepaid lease payments</t>
  </si>
  <si>
    <t>Total non-current assets</t>
  </si>
  <si>
    <t xml:space="preserve">   Current tax assets</t>
  </si>
  <si>
    <t xml:space="preserve">   Cash and cash equivalents</t>
  </si>
  <si>
    <t>Unaudited</t>
  </si>
  <si>
    <t>at the AGM</t>
  </si>
  <si>
    <t>The directors do not recommend any dividend for the period under review.</t>
  </si>
  <si>
    <t xml:space="preserve">   Other receivables,deposits and prepayments</t>
  </si>
  <si>
    <t xml:space="preserve">     1.4.2008 to</t>
  </si>
  <si>
    <t>31.3.2008</t>
  </si>
  <si>
    <t>1.4.2008 TO</t>
  </si>
  <si>
    <t>At 1st April 2008</t>
  </si>
  <si>
    <t xml:space="preserve">          At 31.3.2008</t>
  </si>
  <si>
    <t xml:space="preserve">with those used in the preparation of the financial statements for the financial year ended 31 March 2008. </t>
  </si>
  <si>
    <t xml:space="preserve">   Palm Oil Activities (POA)</t>
  </si>
  <si>
    <t xml:space="preserve"> Preceding quarter</t>
  </si>
  <si>
    <t>Proposed Final dividend</t>
  </si>
  <si>
    <t xml:space="preserve">13% per share </t>
  </si>
  <si>
    <t>Based on 6.5 sen (Single Tier) per</t>
  </si>
  <si>
    <t>(Single Tier)</t>
  </si>
  <si>
    <t>ordinary shares of RM0.50sen</t>
  </si>
  <si>
    <t>(after bonus issue)</t>
  </si>
  <si>
    <t>on 27th August 2008</t>
  </si>
  <si>
    <t xml:space="preserve">   Palm Oil Activities</t>
  </si>
  <si>
    <t>The Condensed Consolidated Income Statements should be read in conjunction with the Annual Financial Report for year ended 31 March 2008.</t>
  </si>
  <si>
    <t>The Condensed Consolidated Balance Sheet should be read in conjunction with the Annual Financial Report for year ended 31 March 2008 and</t>
  </si>
  <si>
    <t>The Condensed Consolidated Statements of Changes in Equity should be read in conjunction with the Annual Financial Report for year ended 31 March 2008 and</t>
  </si>
  <si>
    <t>The Condensed Consolidated Cash Flow Statement should be read in conjunction with the Annual Financial Report for year ended 31 March 2008 and</t>
  </si>
  <si>
    <t xml:space="preserve">    Net gains/(losses) recognised</t>
  </si>
  <si>
    <t xml:space="preserve">    Bonus issue</t>
  </si>
  <si>
    <t>Treasury Shares</t>
  </si>
  <si>
    <t>Share Premium</t>
  </si>
  <si>
    <t>Exchange Translation Reserve</t>
  </si>
  <si>
    <t>Share buyback</t>
  </si>
  <si>
    <t xml:space="preserve">    Bonus issue expenses</t>
  </si>
  <si>
    <t>Based on number of shares:('000)</t>
  </si>
  <si>
    <t>Cash and cash equivalents at 1.4.2008</t>
  </si>
  <si>
    <t>FRS107</t>
  </si>
  <si>
    <t>FRS 112</t>
  </si>
  <si>
    <t>FRS118</t>
  </si>
  <si>
    <t>FRS134</t>
  </si>
  <si>
    <t>FRS137</t>
  </si>
  <si>
    <t>The adoption of the above FRSs does not have significant financial impact on the Group.</t>
  </si>
  <si>
    <t>Cash Flow Statements</t>
  </si>
  <si>
    <t>Income Taxes</t>
  </si>
  <si>
    <t>Interm Financial Reporting</t>
  </si>
  <si>
    <t>Provisions, Contingent Liabilities and Contingent Assets</t>
  </si>
  <si>
    <t>Nature and amount of changes in estimates</t>
  </si>
  <si>
    <t>i)</t>
  </si>
  <si>
    <t>were financed by internally generated funds. The repurchased shares are held as treasury shares in accordance with the requirements of S67A (as amended) of CA 1965.</t>
  </si>
  <si>
    <t>There are no issuance, cancellation, repurchase, resale and repayment of debt and equity securities during the quarter under review except for the followings:</t>
  </si>
  <si>
    <t>30.9.2008</t>
  </si>
  <si>
    <t xml:space="preserve">     1.7.2008 to</t>
  </si>
  <si>
    <t>Approved</t>
  </si>
  <si>
    <t>Net current assets ratio</t>
  </si>
  <si>
    <t>Acquisition of shares in existing subsidiaries</t>
  </si>
  <si>
    <t>Shares issued to MI</t>
  </si>
  <si>
    <t>45 days</t>
  </si>
  <si>
    <t>38 days</t>
  </si>
  <si>
    <t>32 days</t>
  </si>
  <si>
    <t>30 days</t>
  </si>
  <si>
    <r>
      <t xml:space="preserve">QL RESOURCES BERHAD </t>
    </r>
    <r>
      <rPr>
        <b/>
        <vertAlign val="subscript"/>
        <sz val="12"/>
        <rFont val="Arial"/>
        <family val="2"/>
      </rPr>
      <t>(428915-X)</t>
    </r>
  </si>
  <si>
    <t>Change %</t>
  </si>
  <si>
    <t>CORRESPONDING</t>
  </si>
  <si>
    <t>Interest Cover</t>
  </si>
  <si>
    <t>Effective tax rate</t>
  </si>
  <si>
    <t>of PBT</t>
  </si>
  <si>
    <t>INTERIM FINANCIAL REPORT FOR THE 3RD QUARTER ENDED 31.12.2008.</t>
  </si>
  <si>
    <t>INTERIM FINANCIAL REPORT FOR THE 3RD QUARTER ENDED 31.12.2008</t>
  </si>
  <si>
    <t>CONDENSED CONSOLIDATED INCOME STATEMENTS FOR THE PERIOD ENDED 31.12.2008</t>
  </si>
  <si>
    <t>3RD QUARTER</t>
  </si>
  <si>
    <t>1.10.2008 TO</t>
  </si>
  <si>
    <t>31.12.2008</t>
  </si>
  <si>
    <t>1.10.2007 TO</t>
  </si>
  <si>
    <t>CONDENSED CONSOLIDATED BALANCE SHEETS AT 31ST DECEMBER 2008</t>
  </si>
  <si>
    <t>1.10.2008 to</t>
  </si>
  <si>
    <t>1.10.20078 to</t>
  </si>
  <si>
    <t>31.12.2007</t>
  </si>
  <si>
    <t xml:space="preserve">     1.10.2008 to</t>
  </si>
  <si>
    <t>Commentary on Prospects for the next quarter to 31st March 2009</t>
  </si>
  <si>
    <t>The directors are cautiously optimistic on the next quarter to 31.3.2009.</t>
  </si>
  <si>
    <t xml:space="preserve">          At 31.12.2008</t>
  </si>
  <si>
    <t>CONDENSED CONSOLIDATED CASH FLOW STATEMENT FOR THE PERIOD ENDED 31ST DECEMBER 2008</t>
  </si>
  <si>
    <t>3rd quarter ended 31.12.2008</t>
  </si>
  <si>
    <t>3rd  quarter ended 31.12.2007</t>
  </si>
  <si>
    <t>Segment information in respect of the Group's business segments for the period ended 31.12.2008.</t>
  </si>
  <si>
    <t>At 31.12.2008</t>
  </si>
  <si>
    <t>CONDENSED CONSOLIDATED STATEMENTS OF CHANGES IN EQUITY FOR THE PERIOD ENDED 31ST DECEMBER 2008.</t>
  </si>
  <si>
    <t>31.12.08</t>
  </si>
  <si>
    <t>MPM's current quarter and cumulative quarters sales increased 17% and 22% respectively against last year. The increased sales is due to higher contribution from</t>
  </si>
  <si>
    <t>Earnings for the current quarter and cumulative quarters increased 2% and 27% respectively due to the same reason.</t>
  </si>
  <si>
    <t>POA's current quarter sales decreased 47% against corresponding quarter due to lower CPO price. (Current qtr: RM1616 vs Corresponding qtr: RM2821)</t>
  </si>
  <si>
    <t>POA's current quarter earnings decreased 9% against corresponding quarter due to lower contribution from own estates.</t>
  </si>
  <si>
    <t>ILF's current quarter sales decreased marginally against corresponding quarter due to lower unit value of animal feed raw material.</t>
  </si>
  <si>
    <t>ILF's current quarter and cumulative earnings increased 2% and 15% respectively against last year due to better margin from raw material and farm produced.</t>
  </si>
  <si>
    <t>POA's current quarter sales decreased 36% against preceding quarter mainly due to lower CPO price. (Current Qtr:RM1616 vs Preceding Qtr:RM2898)</t>
  </si>
  <si>
    <t>ILF's current quarter sales decreased 16% against preceding quarter due to lower unit value of animal feed raw material.</t>
  </si>
  <si>
    <t>Earnings increased 14% against preceding quarter due to higher contribution from farm produced operation.</t>
  </si>
  <si>
    <t>Repurchased a total of 842,900 ordinary shares of its issued share capital from the open market during the current financial quarter at an average cost</t>
  </si>
  <si>
    <t>of RM2.29 per share. The total consideration paid for share buy-back, including transaction costs during the current financial quarter amounted to RM1.930 million and</t>
  </si>
  <si>
    <t>MPM's current quarter sales decreased 7% against preceding quarter due to lower surimi sales as well as lower deep sea fishing activities (East coast monsoon).</t>
  </si>
  <si>
    <t>Earnings decreased 29% due to lower contribution from surimi and deep sea fishing activities.</t>
  </si>
  <si>
    <t xml:space="preserve">Less: Tax expense </t>
  </si>
  <si>
    <t xml:space="preserve">    As at 31.12.2008, the Group has hedged outstanding foreign currency contracts amounting to USD 14.09 million (RM 49.38 million).</t>
  </si>
  <si>
    <t>Earnings however increased 25% due to higher contribution from own plantation unit (through hedging process) as well as better OER.</t>
  </si>
  <si>
    <t>1.10.2007 to</t>
  </si>
  <si>
    <t>surimi-based products and deep sea fishing operation.</t>
  </si>
  <si>
    <t>Cumulatively, however sales increased 1% due to higher CPO prices in the earlier quarters.</t>
  </si>
  <si>
    <t>Cumulatively, however earnings increased 19% due to higher contributions from own estates in the earlier quarters.</t>
  </si>
  <si>
    <t>Cumulatively, however sales increased 10% due to higher unit value of animal feed raw material in the earlier quarters.</t>
  </si>
  <si>
    <t>Cash and cash equivalents at 31.12.2008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</si>
</sst>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0.0%"/>
    <numFmt numFmtId="167" formatCode="#,##0.000_);\(#,##0.000\)"/>
    <numFmt numFmtId="168" formatCode="_-* #,##0_-;\-* #,##0_-;_-* &quot;-&quot;??_-;_-@_-"/>
    <numFmt numFmtId="169" formatCode="_(* #,##0_);_(* \(#,##0\);_(* &quot;-&quot;??_);_(@_)"/>
    <numFmt numFmtId="170" formatCode="_(* #,##0.000_);_(* \(#,##0.000\);_(* &quot;-&quot;??_);_(@_)"/>
    <numFmt numFmtId="171" formatCode="_-* #,##0.000_-;\-* #,##0.000_-;_-* &quot;-&quot;??_-;_-@_-"/>
    <numFmt numFmtId="172" formatCode="_-* #,##0.0000_-;\-* #,##0.0000_-;_-* &quot;-&quot;??_-;_-@_-"/>
    <numFmt numFmtId="173" formatCode="_(* #,##0_);_(* \(#,##0\);_(* &quot;-&quot;????????_);_(@_)"/>
    <numFmt numFmtId="174" formatCode="_(* #,##0.0_);_(* \(#,##0.0\);_(* &quot;-&quot;??_);_(@_)"/>
    <numFmt numFmtId="175" formatCode="_(* #,##0.0000_);_(* \(#,##0.0000\);_(* &quot;-&quot;????_);_(@_)"/>
    <numFmt numFmtId="176" formatCode="_-* #,##0.00000_-;\-* #,##0.00000_-;_-* &quot;-&quot;??_-;_-@_-"/>
    <numFmt numFmtId="177" formatCode="_-* #,##0.000000_-;\-* #,##0.000000_-;_-* &quot;-&quot;??_-;_-@_-"/>
    <numFmt numFmtId="178" formatCode="_-* #,##0.0000000_-;\-* #,##0.0000000_-;_-* &quot;-&quot;??_-;_-@_-"/>
    <numFmt numFmtId="179" formatCode="_-* #,##0.0_-;\-* #,##0.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00"/>
    <numFmt numFmtId="185" formatCode="_(* #,##0.0000_);_(* \(#,##0.0000\);_(* &quot;-&quot;??_);_(@_)"/>
    <numFmt numFmtId="186" formatCode="0.000%"/>
  </numFmts>
  <fonts count="33">
    <font>
      <sz val="10"/>
      <name val="Arial"/>
      <family val="0"/>
    </font>
    <font>
      <sz val="8"/>
      <name val="Arial"/>
      <family val="0"/>
    </font>
    <font>
      <sz val="14"/>
      <name val="Times New Roman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Times New Roman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0"/>
    </font>
    <font>
      <b/>
      <vertAlign val="subscript"/>
      <sz val="12"/>
      <name val="Arial"/>
      <family val="2"/>
    </font>
    <font>
      <b/>
      <i/>
      <sz val="11"/>
      <name val="Times New Roman"/>
      <family val="1"/>
    </font>
    <font>
      <u val="singleAccounting"/>
      <sz val="11"/>
      <name val="Times New Roman"/>
      <family val="0"/>
    </font>
    <font>
      <u val="doubleAccounting"/>
      <sz val="11"/>
      <name val="Times New Roman"/>
      <family val="0"/>
    </font>
    <font>
      <b/>
      <sz val="10"/>
      <name val="Times New Roman"/>
      <family val="1"/>
    </font>
    <font>
      <u val="doubleAccounting"/>
      <sz val="10"/>
      <name val="Arial"/>
      <family val="2"/>
    </font>
    <font>
      <i/>
      <sz val="11"/>
      <name val="Times New Roman"/>
      <family val="1"/>
    </font>
    <font>
      <b/>
      <vertAlign val="subscript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doubleAccounting"/>
      <sz val="12"/>
      <name val="Times New Roman"/>
      <family val="1"/>
    </font>
    <font>
      <b/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doubleAccounting"/>
      <sz val="14"/>
      <name val="Times New Roman"/>
      <family val="1"/>
    </font>
    <font>
      <b/>
      <u val="singleAccounting"/>
      <sz val="14"/>
      <name val="Times New Roman"/>
      <family val="1"/>
    </font>
    <font>
      <b/>
      <u val="single"/>
      <sz val="14"/>
      <name val="Times New Roman"/>
      <family val="1"/>
    </font>
    <font>
      <b/>
      <u val="singleAccounting"/>
      <sz val="14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43" fontId="10" fillId="0" borderId="0" xfId="15" applyAlignment="1">
      <alignment/>
    </xf>
    <xf numFmtId="39" fontId="0" fillId="0" borderId="0" xfId="0" applyNumberForma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 quotePrefix="1">
      <alignment horizontal="center"/>
    </xf>
    <xf numFmtId="168" fontId="10" fillId="0" borderId="0" xfId="15" applyNumberFormat="1" applyAlignment="1">
      <alignment/>
    </xf>
    <xf numFmtId="168" fontId="10" fillId="0" borderId="1" xfId="15" applyNumberFormat="1" applyBorder="1" applyAlignment="1">
      <alignment/>
    </xf>
    <xf numFmtId="37" fontId="10" fillId="0" borderId="0" xfId="15" applyNumberFormat="1" applyAlignment="1">
      <alignment/>
    </xf>
    <xf numFmtId="0" fontId="17" fillId="0" borderId="0" xfId="0" applyFont="1" applyAlignment="1">
      <alignment/>
    </xf>
    <xf numFmtId="168" fontId="0" fillId="0" borderId="0" xfId="0" applyNumberFormat="1" applyAlignment="1">
      <alignment/>
    </xf>
    <xf numFmtId="0" fontId="10" fillId="0" borderId="0" xfId="0" applyFont="1" applyAlignment="1">
      <alignment/>
    </xf>
    <xf numFmtId="168" fontId="18" fillId="0" borderId="0" xfId="15" applyNumberFormat="1" applyFont="1" applyAlignment="1">
      <alignment/>
    </xf>
    <xf numFmtId="168" fontId="10" fillId="0" borderId="3" xfId="15" applyNumberFormat="1" applyBorder="1" applyAlignment="1">
      <alignment/>
    </xf>
    <xf numFmtId="43" fontId="19" fillId="0" borderId="0" xfId="15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68" fontId="17" fillId="0" borderId="0" xfId="15" applyNumberFormat="1" applyFont="1" applyAlignment="1">
      <alignment/>
    </xf>
    <xf numFmtId="168" fontId="10" fillId="0" borderId="0" xfId="15" applyNumberFormat="1" applyAlignment="1">
      <alignment horizontal="center"/>
    </xf>
    <xf numFmtId="168" fontId="10" fillId="0" borderId="0" xfId="15" applyNumberFormat="1" applyFont="1" applyAlignment="1">
      <alignment/>
    </xf>
    <xf numFmtId="168" fontId="3" fillId="0" borderId="0" xfId="15" applyNumberFormat="1" applyFont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7" xfId="0" applyBorder="1" applyAlignment="1">
      <alignment/>
    </xf>
    <xf numFmtId="0" fontId="4" fillId="0" borderId="12" xfId="0" applyFont="1" applyBorder="1" applyAlignment="1">
      <alignment horizontal="center"/>
    </xf>
    <xf numFmtId="9" fontId="10" fillId="0" borderId="1" xfId="21" applyBorder="1" applyAlignment="1">
      <alignment horizontal="center"/>
    </xf>
    <xf numFmtId="9" fontId="10" fillId="0" borderId="1" xfId="21" applyNumberFormat="1" applyBorder="1" applyAlignment="1">
      <alignment horizontal="center"/>
    </xf>
    <xf numFmtId="168" fontId="18" fillId="0" borderId="1" xfId="15" applyNumberFormat="1" applyFont="1" applyBorder="1" applyAlignment="1">
      <alignment/>
    </xf>
    <xf numFmtId="168" fontId="19" fillId="0" borderId="1" xfId="15" applyNumberFormat="1" applyFont="1" applyBorder="1" applyAlignment="1">
      <alignment/>
    </xf>
    <xf numFmtId="168" fontId="19" fillId="0" borderId="1" xfId="15" applyNumberFormat="1" applyFont="1" applyBorder="1" applyAlignment="1">
      <alignment horizontal="center"/>
    </xf>
    <xf numFmtId="9" fontId="10" fillId="0" borderId="11" xfId="21" applyBorder="1" applyAlignment="1">
      <alignment horizontal="center"/>
    </xf>
    <xf numFmtId="168" fontId="10" fillId="0" borderId="13" xfId="15" applyNumberFormat="1" applyBorder="1" applyAlignment="1">
      <alignment/>
    </xf>
    <xf numFmtId="168" fontId="10" fillId="0" borderId="13" xfId="15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/>
    </xf>
    <xf numFmtId="9" fontId="10" fillId="0" borderId="5" xfId="21" applyBorder="1" applyAlignment="1">
      <alignment horizontal="center"/>
    </xf>
    <xf numFmtId="168" fontId="18" fillId="0" borderId="1" xfId="15" applyNumberFormat="1" applyFont="1" applyBorder="1" applyAlignment="1">
      <alignment/>
    </xf>
    <xf numFmtId="169" fontId="18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168" fontId="19" fillId="0" borderId="0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8" fontId="19" fillId="0" borderId="2" xfId="15" applyNumberFormat="1" applyFont="1" applyBorder="1" applyAlignment="1">
      <alignment/>
    </xf>
    <xf numFmtId="9" fontId="10" fillId="0" borderId="11" xfId="21" applyFont="1" applyBorder="1" applyAlignment="1">
      <alignment horizontal="center"/>
    </xf>
    <xf numFmtId="0" fontId="0" fillId="0" borderId="11" xfId="0" applyBorder="1" applyAlignment="1">
      <alignment/>
    </xf>
    <xf numFmtId="168" fontId="10" fillId="0" borderId="11" xfId="15" applyNumberFormat="1" applyFont="1" applyBorder="1" applyAlignment="1">
      <alignment/>
    </xf>
    <xf numFmtId="169" fontId="10" fillId="0" borderId="16" xfId="0" applyNumberFormat="1" applyFont="1" applyBorder="1" applyAlignment="1">
      <alignment/>
    </xf>
    <xf numFmtId="168" fontId="10" fillId="0" borderId="16" xfId="15" applyNumberFormat="1" applyFont="1" applyBorder="1" applyAlignment="1">
      <alignment horizontal="center"/>
    </xf>
    <xf numFmtId="169" fontId="21" fillId="0" borderId="12" xfId="15" applyNumberFormat="1" applyFont="1" applyBorder="1" applyAlignment="1">
      <alignment/>
    </xf>
    <xf numFmtId="168" fontId="10" fillId="0" borderId="0" xfId="15" applyNumberFormat="1" applyFont="1" applyBorder="1" applyAlignment="1">
      <alignment/>
    </xf>
    <xf numFmtId="169" fontId="10" fillId="0" borderId="0" xfId="0" applyNumberFormat="1" applyFont="1" applyBorder="1" applyAlignment="1">
      <alignment/>
    </xf>
    <xf numFmtId="168" fontId="10" fillId="0" borderId="0" xfId="15" applyNumberFormat="1" applyFont="1" applyBorder="1" applyAlignment="1">
      <alignment horizontal="center"/>
    </xf>
    <xf numFmtId="169" fontId="21" fillId="0" borderId="0" xfId="15" applyNumberFormat="1" applyFont="1" applyBorder="1" applyAlignment="1">
      <alignment/>
    </xf>
    <xf numFmtId="0" fontId="3" fillId="0" borderId="0" xfId="0" applyFont="1" applyAlignment="1">
      <alignment horizontal="justify"/>
    </xf>
    <xf numFmtId="0" fontId="4" fillId="0" borderId="14" xfId="0" applyFont="1" applyBorder="1" applyAlignment="1">
      <alignment horizontal="center"/>
    </xf>
    <xf numFmtId="169" fontId="10" fillId="0" borderId="0" xfId="15" applyNumberFormat="1" applyAlignment="1">
      <alignment horizontal="center"/>
    </xf>
    <xf numFmtId="169" fontId="18" fillId="0" borderId="0" xfId="0" applyNumberFormat="1" applyFont="1" applyAlignment="1">
      <alignment/>
    </xf>
    <xf numFmtId="173" fontId="18" fillId="0" borderId="0" xfId="15" applyNumberFormat="1" applyFont="1" applyAlignment="1">
      <alignment/>
    </xf>
    <xf numFmtId="168" fontId="18" fillId="0" borderId="0" xfId="0" applyNumberFormat="1" applyFont="1" applyAlignment="1">
      <alignment/>
    </xf>
    <xf numFmtId="168" fontId="18" fillId="0" borderId="0" xfId="15" applyNumberFormat="1" applyFont="1" applyAlignment="1">
      <alignment/>
    </xf>
    <xf numFmtId="0" fontId="20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168" fontId="10" fillId="0" borderId="0" xfId="15" applyNumberFormat="1" applyFont="1" applyAlignment="1">
      <alignment/>
    </xf>
    <xf numFmtId="168" fontId="18" fillId="0" borderId="0" xfId="0" applyNumberFormat="1" applyFont="1" applyAlignment="1">
      <alignment/>
    </xf>
    <xf numFmtId="0" fontId="2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37" fontId="0" fillId="0" borderId="0" xfId="0" applyNumberFormat="1" applyAlignment="1">
      <alignment horizontal="center"/>
    </xf>
    <xf numFmtId="43" fontId="10" fillId="0" borderId="18" xfId="15" applyFont="1" applyBorder="1" applyAlignment="1">
      <alignment/>
    </xf>
    <xf numFmtId="15" fontId="10" fillId="0" borderId="0" xfId="0" applyNumberFormat="1" applyFont="1" applyAlignment="1">
      <alignment/>
    </xf>
    <xf numFmtId="0" fontId="0" fillId="0" borderId="15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15" fontId="0" fillId="0" borderId="8" xfId="0" applyNumberFormat="1" applyBorder="1" applyAlignment="1">
      <alignment horizontal="center"/>
    </xf>
    <xf numFmtId="0" fontId="22" fillId="0" borderId="0" xfId="0" applyFont="1" applyAlignment="1">
      <alignment/>
    </xf>
    <xf numFmtId="37" fontId="0" fillId="0" borderId="0" xfId="0" applyNumberFormat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15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3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41" fontId="0" fillId="0" borderId="0" xfId="0" applyNumberFormat="1" applyAlignment="1">
      <alignment/>
    </xf>
    <xf numFmtId="169" fontId="0" fillId="0" borderId="0" xfId="15" applyNumberFormat="1" applyAlignment="1">
      <alignment/>
    </xf>
    <xf numFmtId="179" fontId="10" fillId="0" borderId="0" xfId="15" applyNumberFormat="1" applyAlignment="1">
      <alignment/>
    </xf>
    <xf numFmtId="9" fontId="10" fillId="0" borderId="11" xfId="21" applyNumberFormat="1" applyBorder="1" applyAlignment="1">
      <alignment horizontal="center"/>
    </xf>
    <xf numFmtId="168" fontId="18" fillId="0" borderId="11" xfId="15" applyNumberFormat="1" applyFont="1" applyBorder="1" applyAlignment="1">
      <alignment/>
    </xf>
    <xf numFmtId="168" fontId="10" fillId="0" borderId="3" xfId="15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168" fontId="10" fillId="0" borderId="5" xfId="15" applyNumberFormat="1" applyBorder="1" applyAlignment="1">
      <alignment/>
    </xf>
    <xf numFmtId="168" fontId="10" fillId="0" borderId="2" xfId="15" applyNumberFormat="1" applyBorder="1" applyAlignment="1">
      <alignment/>
    </xf>
    <xf numFmtId="0" fontId="0" fillId="0" borderId="0" xfId="0" applyAlignment="1">
      <alignment horizontal="center" vertical="center" wrapText="1"/>
    </xf>
    <xf numFmtId="169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168" fontId="10" fillId="0" borderId="0" xfId="15" applyNumberForma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8" fontId="9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169" fontId="9" fillId="0" borderId="0" xfId="15" applyNumberFormat="1" applyFont="1" applyAlignment="1">
      <alignment/>
    </xf>
    <xf numFmtId="169" fontId="18" fillId="0" borderId="0" xfId="15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37" fontId="2" fillId="0" borderId="1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9" fontId="0" fillId="0" borderId="3" xfId="15" applyNumberFormat="1" applyBorder="1" applyAlignment="1">
      <alignment/>
    </xf>
    <xf numFmtId="0" fontId="0" fillId="0" borderId="0" xfId="0" applyAlignment="1" quotePrefix="1">
      <alignment horizontal="center"/>
    </xf>
    <xf numFmtId="0" fontId="4" fillId="0" borderId="11" xfId="0" applyFont="1" applyBorder="1" applyAlignment="1">
      <alignment horizontal="center" wrapText="1"/>
    </xf>
    <xf numFmtId="169" fontId="10" fillId="0" borderId="12" xfId="0" applyNumberFormat="1" applyFont="1" applyBorder="1" applyAlignment="1">
      <alignment horizontal="center"/>
    </xf>
    <xf numFmtId="0" fontId="0" fillId="0" borderId="14" xfId="0" applyBorder="1" applyAlignment="1" quotePrefix="1">
      <alignment horizontal="center"/>
    </xf>
    <xf numFmtId="15" fontId="0" fillId="0" borderId="17" xfId="0" applyNumberFormat="1" applyBorder="1" applyAlignment="1">
      <alignment horizontal="center"/>
    </xf>
    <xf numFmtId="169" fontId="10" fillId="0" borderId="0" xfId="15" applyNumberFormat="1" applyAlignment="1">
      <alignment/>
    </xf>
    <xf numFmtId="41" fontId="9" fillId="0" borderId="5" xfId="0" applyNumberFormat="1" applyFont="1" applyBorder="1" applyAlignment="1">
      <alignment/>
    </xf>
    <xf numFmtId="169" fontId="9" fillId="0" borderId="1" xfId="0" applyNumberFormat="1" applyFont="1" applyBorder="1" applyAlignment="1">
      <alignment/>
    </xf>
    <xf numFmtId="169" fontId="9" fillId="0" borderId="5" xfId="15" applyNumberFormat="1" applyFont="1" applyBorder="1" applyAlignment="1">
      <alignment/>
    </xf>
    <xf numFmtId="169" fontId="9" fillId="0" borderId="1" xfId="15" applyNumberFormat="1" applyFont="1" applyBorder="1" applyAlignment="1">
      <alignment/>
    </xf>
    <xf numFmtId="169" fontId="9" fillId="0" borderId="2" xfId="0" applyNumberFormat="1" applyFont="1" applyBorder="1" applyAlignment="1">
      <alignment/>
    </xf>
    <xf numFmtId="169" fontId="9" fillId="0" borderId="2" xfId="15" applyNumberFormat="1" applyFont="1" applyBorder="1" applyAlignment="1">
      <alignment/>
    </xf>
    <xf numFmtId="41" fontId="9" fillId="0" borderId="16" xfId="0" applyNumberFormat="1" applyFont="1" applyBorder="1" applyAlignment="1">
      <alignment/>
    </xf>
    <xf numFmtId="169" fontId="9" fillId="0" borderId="16" xfId="15" applyNumberFormat="1" applyFont="1" applyBorder="1" applyAlignment="1">
      <alignment/>
    </xf>
    <xf numFmtId="169" fontId="9" fillId="0" borderId="5" xfId="0" applyNumberFormat="1" applyFont="1" applyBorder="1" applyAlignment="1">
      <alignment/>
    </xf>
    <xf numFmtId="169" fontId="9" fillId="0" borderId="11" xfId="0" applyNumberFormat="1" applyFont="1" applyBorder="1" applyAlignment="1">
      <alignment/>
    </xf>
    <xf numFmtId="169" fontId="9" fillId="0" borderId="3" xfId="0" applyNumberFormat="1" applyFont="1" applyBorder="1" applyAlignment="1">
      <alignment/>
    </xf>
    <xf numFmtId="169" fontId="9" fillId="0" borderId="16" xfId="0" applyNumberFormat="1" applyFont="1" applyBorder="1" applyAlignment="1">
      <alignment/>
    </xf>
    <xf numFmtId="169" fontId="9" fillId="0" borderId="14" xfId="0" applyNumberFormat="1" applyFont="1" applyBorder="1" applyAlignment="1">
      <alignment/>
    </xf>
    <xf numFmtId="169" fontId="9" fillId="0" borderId="11" xfId="15" applyNumberFormat="1" applyFont="1" applyBorder="1" applyAlignment="1">
      <alignment/>
    </xf>
    <xf numFmtId="169" fontId="9" fillId="0" borderId="18" xfId="0" applyNumberFormat="1" applyFont="1" applyBorder="1" applyAlignment="1">
      <alignment/>
    </xf>
    <xf numFmtId="169" fontId="9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5" applyAlignment="1">
      <alignment/>
    </xf>
    <xf numFmtId="169" fontId="9" fillId="0" borderId="0" xfId="15" applyNumberFormat="1" applyFont="1" applyAlignment="1">
      <alignment/>
    </xf>
    <xf numFmtId="43" fontId="9" fillId="0" borderId="0" xfId="0" applyNumberFormat="1" applyFont="1" applyBorder="1" applyAlignment="1">
      <alignment/>
    </xf>
    <xf numFmtId="169" fontId="9" fillId="0" borderId="3" xfId="15" applyNumberFormat="1" applyFont="1" applyBorder="1" applyAlignment="1">
      <alignment/>
    </xf>
    <xf numFmtId="43" fontId="0" fillId="0" borderId="0" xfId="15" applyAlignment="1" quotePrefix="1">
      <alignment horizontal="center"/>
    </xf>
    <xf numFmtId="10" fontId="9" fillId="0" borderId="0" xfId="21" applyNumberFormat="1" applyFont="1" applyAlignment="1">
      <alignment/>
    </xf>
    <xf numFmtId="43" fontId="9" fillId="0" borderId="0" xfId="15" applyFont="1" applyAlignment="1">
      <alignment/>
    </xf>
    <xf numFmtId="168" fontId="0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13" fillId="0" borderId="5" xfId="15" applyFont="1" applyBorder="1" applyAlignment="1">
      <alignment horizontal="center"/>
    </xf>
    <xf numFmtId="43" fontId="13" fillId="0" borderId="2" xfId="15" applyFont="1" applyBorder="1" applyAlignment="1">
      <alignment horizontal="center"/>
    </xf>
    <xf numFmtId="43" fontId="13" fillId="0" borderId="19" xfId="15" applyFont="1" applyBorder="1" applyAlignment="1">
      <alignment horizontal="right"/>
    </xf>
    <xf numFmtId="43" fontId="13" fillId="0" borderId="19" xfId="15" applyFont="1" applyBorder="1" applyAlignment="1">
      <alignment/>
    </xf>
    <xf numFmtId="43" fontId="13" fillId="0" borderId="19" xfId="15" applyFont="1" applyBorder="1" applyAlignment="1">
      <alignment horizontal="right"/>
    </xf>
    <xf numFmtId="43" fontId="13" fillId="0" borderId="19" xfId="15" applyFont="1" applyBorder="1" applyAlignment="1">
      <alignment/>
    </xf>
    <xf numFmtId="43" fontId="14" fillId="0" borderId="0" xfId="15" applyFont="1" applyAlignment="1">
      <alignment horizontal="left"/>
    </xf>
    <xf numFmtId="43" fontId="12" fillId="0" borderId="0" xfId="15" applyFont="1" applyAlignment="1">
      <alignment/>
    </xf>
    <xf numFmtId="43" fontId="14" fillId="0" borderId="0" xfId="15" applyFont="1" applyAlignment="1">
      <alignment/>
    </xf>
    <xf numFmtId="43" fontId="15" fillId="0" borderId="0" xfId="15" applyFont="1" applyAlignment="1">
      <alignment/>
    </xf>
    <xf numFmtId="43" fontId="8" fillId="0" borderId="0" xfId="15" applyFont="1" applyAlignment="1">
      <alignment/>
    </xf>
    <xf numFmtId="43" fontId="13" fillId="0" borderId="0" xfId="15" applyFont="1" applyAlignment="1">
      <alignment/>
    </xf>
    <xf numFmtId="43" fontId="12" fillId="0" borderId="11" xfId="15" applyFont="1" applyBorder="1" applyAlignment="1">
      <alignment/>
    </xf>
    <xf numFmtId="43" fontId="14" fillId="0" borderId="11" xfId="15" applyFont="1" applyBorder="1" applyAlignment="1">
      <alignment horizontal="center"/>
    </xf>
    <xf numFmtId="43" fontId="14" fillId="0" borderId="5" xfId="15" applyFont="1" applyBorder="1" applyAlignment="1">
      <alignment horizontal="center"/>
    </xf>
    <xf numFmtId="43" fontId="14" fillId="0" borderId="5" xfId="15" applyFont="1" applyBorder="1" applyAlignment="1">
      <alignment/>
    </xf>
    <xf numFmtId="43" fontId="14" fillId="0" borderId="5" xfId="15" applyFont="1" applyBorder="1" applyAlignment="1">
      <alignment horizontal="center"/>
    </xf>
    <xf numFmtId="43" fontId="14" fillId="0" borderId="1" xfId="15" applyFont="1" applyBorder="1" applyAlignment="1">
      <alignment/>
    </xf>
    <xf numFmtId="43" fontId="14" fillId="0" borderId="7" xfId="15" applyFont="1" applyBorder="1" applyAlignment="1">
      <alignment/>
    </xf>
    <xf numFmtId="43" fontId="9" fillId="0" borderId="1" xfId="15" applyFont="1" applyBorder="1" applyAlignment="1">
      <alignment/>
    </xf>
    <xf numFmtId="43" fontId="14" fillId="0" borderId="5" xfId="15" applyFont="1" applyBorder="1" applyAlignment="1">
      <alignment/>
    </xf>
    <xf numFmtId="43" fontId="14" fillId="0" borderId="2" xfId="15" applyFont="1" applyBorder="1" applyAlignment="1">
      <alignment horizontal="center"/>
    </xf>
    <xf numFmtId="43" fontId="14" fillId="0" borderId="1" xfId="15" applyFont="1" applyBorder="1" applyAlignment="1">
      <alignment horizontal="center"/>
    </xf>
    <xf numFmtId="43" fontId="13" fillId="0" borderId="4" xfId="15" applyFont="1" applyBorder="1" applyAlignment="1">
      <alignment horizontal="center"/>
    </xf>
    <xf numFmtId="43" fontId="13" fillId="0" borderId="1" xfId="15" applyFont="1" applyBorder="1" applyAlignment="1">
      <alignment horizontal="center"/>
    </xf>
    <xf numFmtId="43" fontId="14" fillId="0" borderId="2" xfId="15" applyFont="1" applyBorder="1" applyAlignment="1">
      <alignment/>
    </xf>
    <xf numFmtId="43" fontId="15" fillId="0" borderId="5" xfId="15" applyFont="1" applyBorder="1" applyAlignment="1">
      <alignment horizontal="center"/>
    </xf>
    <xf numFmtId="43" fontId="15" fillId="0" borderId="5" xfId="15" applyFont="1" applyBorder="1" applyAlignment="1">
      <alignment/>
    </xf>
    <xf numFmtId="43" fontId="13" fillId="0" borderId="1" xfId="15" applyFont="1" applyBorder="1" applyAlignment="1">
      <alignment horizontal="center"/>
    </xf>
    <xf numFmtId="43" fontId="15" fillId="0" borderId="1" xfId="15" applyFont="1" applyBorder="1" applyAlignment="1">
      <alignment/>
    </xf>
    <xf numFmtId="43" fontId="13" fillId="0" borderId="1" xfId="15" applyFont="1" applyBorder="1" applyAlignment="1">
      <alignment/>
    </xf>
    <xf numFmtId="43" fontId="13" fillId="0" borderId="1" xfId="15" applyFont="1" applyBorder="1" applyAlignment="1">
      <alignment/>
    </xf>
    <xf numFmtId="43" fontId="15" fillId="0" borderId="2" xfId="15" applyFont="1" applyBorder="1" applyAlignment="1">
      <alignment horizontal="center"/>
    </xf>
    <xf numFmtId="43" fontId="13" fillId="0" borderId="2" xfId="15" applyFont="1" applyBorder="1" applyAlignment="1">
      <alignment/>
    </xf>
    <xf numFmtId="43" fontId="13" fillId="0" borderId="2" xfId="15" applyFont="1" applyBorder="1" applyAlignment="1">
      <alignment horizontal="center"/>
    </xf>
    <xf numFmtId="43" fontId="13" fillId="0" borderId="2" xfId="15" applyFont="1" applyBorder="1" applyAlignment="1">
      <alignment/>
    </xf>
    <xf numFmtId="43" fontId="9" fillId="0" borderId="2" xfId="15" applyFont="1" applyBorder="1" applyAlignment="1">
      <alignment/>
    </xf>
    <xf numFmtId="43" fontId="8" fillId="0" borderId="7" xfId="15" applyFont="1" applyBorder="1" applyAlignment="1">
      <alignment horizontal="center"/>
    </xf>
    <xf numFmtId="43" fontId="8" fillId="0" borderId="9" xfId="15" applyFont="1" applyBorder="1" applyAlignment="1">
      <alignment horizontal="center"/>
    </xf>
    <xf numFmtId="43" fontId="3" fillId="0" borderId="4" xfId="15" applyFont="1" applyBorder="1" applyAlignment="1">
      <alignment horizontal="center"/>
    </xf>
    <xf numFmtId="43" fontId="3" fillId="0" borderId="9" xfId="15" applyFont="1" applyBorder="1" applyAlignment="1">
      <alignment horizontal="center"/>
    </xf>
    <xf numFmtId="43" fontId="2" fillId="0" borderId="5" xfId="15" applyFont="1" applyBorder="1" applyAlignment="1">
      <alignment horizontal="center"/>
    </xf>
    <xf numFmtId="43" fontId="2" fillId="0" borderId="1" xfId="15" applyFont="1" applyBorder="1" applyAlignment="1">
      <alignment/>
    </xf>
    <xf numFmtId="43" fontId="3" fillId="0" borderId="1" xfId="15" applyFont="1" applyBorder="1" applyAlignment="1">
      <alignment/>
    </xf>
    <xf numFmtId="43" fontId="3" fillId="0" borderId="19" xfId="15" applyFont="1" applyBorder="1" applyAlignment="1">
      <alignment horizontal="right"/>
    </xf>
    <xf numFmtId="43" fontId="3" fillId="0" borderId="2" xfId="15" applyFont="1" applyBorder="1" applyAlignment="1">
      <alignment horizontal="center"/>
    </xf>
    <xf numFmtId="43" fontId="11" fillId="0" borderId="0" xfId="15" applyFont="1" applyAlignment="1">
      <alignment/>
    </xf>
    <xf numFmtId="43" fontId="8" fillId="0" borderId="5" xfId="15" applyFont="1" applyBorder="1" applyAlignment="1">
      <alignment horizontal="center"/>
    </xf>
    <xf numFmtId="43" fontId="8" fillId="0" borderId="1" xfId="15" applyFont="1" applyBorder="1" applyAlignment="1">
      <alignment horizontal="center"/>
    </xf>
    <xf numFmtId="43" fontId="3" fillId="0" borderId="1" xfId="15" applyFont="1" applyBorder="1" applyAlignment="1">
      <alignment horizontal="center"/>
    </xf>
    <xf numFmtId="43" fontId="3" fillId="0" borderId="1" xfId="15" applyFont="1" applyBorder="1" applyAlignment="1">
      <alignment/>
    </xf>
    <xf numFmtId="43" fontId="8" fillId="0" borderId="1" xfId="15" applyFont="1" applyBorder="1" applyAlignment="1">
      <alignment/>
    </xf>
    <xf numFmtId="43" fontId="3" fillId="0" borderId="19" xfId="15" applyFont="1" applyBorder="1" applyAlignment="1">
      <alignment horizontal="right"/>
    </xf>
    <xf numFmtId="43" fontId="3" fillId="0" borderId="2" xfId="15" applyFont="1" applyBorder="1" applyAlignment="1">
      <alignment horizontal="center"/>
    </xf>
    <xf numFmtId="166" fontId="14" fillId="0" borderId="1" xfId="21" applyNumberFormat="1" applyFont="1" applyBorder="1" applyAlignment="1">
      <alignment/>
    </xf>
    <xf numFmtId="166" fontId="13" fillId="0" borderId="1" xfId="21" applyNumberFormat="1" applyFont="1" applyBorder="1" applyAlignment="1">
      <alignment horizontal="center"/>
    </xf>
    <xf numFmtId="166" fontId="13" fillId="0" borderId="1" xfId="21" applyNumberFormat="1" applyFont="1" applyBorder="1" applyAlignment="1">
      <alignment/>
    </xf>
    <xf numFmtId="166" fontId="0" fillId="0" borderId="0" xfId="21" applyNumberFormat="1" applyAlignment="1">
      <alignment/>
    </xf>
    <xf numFmtId="166" fontId="9" fillId="0" borderId="1" xfId="21" applyNumberFormat="1" applyFont="1" applyBorder="1" applyAlignment="1">
      <alignment/>
    </xf>
    <xf numFmtId="166" fontId="13" fillId="0" borderId="2" xfId="21" applyNumberFormat="1" applyFont="1" applyBorder="1" applyAlignment="1">
      <alignment horizontal="center"/>
    </xf>
    <xf numFmtId="166" fontId="13" fillId="0" borderId="5" xfId="21" applyNumberFormat="1" applyFont="1" applyBorder="1" applyAlignment="1">
      <alignment horizontal="center"/>
    </xf>
    <xf numFmtId="10" fontId="13" fillId="0" borderId="2" xfId="21" applyNumberFormat="1" applyFont="1" applyBorder="1" applyAlignment="1">
      <alignment horizontal="center"/>
    </xf>
    <xf numFmtId="9" fontId="19" fillId="0" borderId="11" xfId="21" applyFont="1" applyBorder="1" applyAlignment="1">
      <alignment/>
    </xf>
    <xf numFmtId="169" fontId="29" fillId="0" borderId="1" xfId="15" applyNumberFormat="1" applyFont="1" applyBorder="1" applyAlignment="1">
      <alignment/>
    </xf>
    <xf numFmtId="169" fontId="3" fillId="0" borderId="1" xfId="15" applyNumberFormat="1" applyFont="1" applyBorder="1" applyAlignment="1">
      <alignment/>
    </xf>
    <xf numFmtId="169" fontId="8" fillId="0" borderId="1" xfId="15" applyNumberFormat="1" applyFont="1" applyBorder="1" applyAlignment="1">
      <alignment/>
    </xf>
    <xf numFmtId="169" fontId="32" fillId="0" borderId="1" xfId="15" applyNumberFormat="1" applyFont="1" applyBorder="1" applyAlignment="1">
      <alignment/>
    </xf>
    <xf numFmtId="169" fontId="26" fillId="0" borderId="1" xfId="15" applyNumberFormat="1" applyFont="1" applyBorder="1" applyAlignment="1">
      <alignment/>
    </xf>
    <xf numFmtId="169" fontId="13" fillId="0" borderId="1" xfId="15" applyNumberFormat="1" applyFont="1" applyBorder="1" applyAlignment="1">
      <alignment/>
    </xf>
    <xf numFmtId="169" fontId="27" fillId="0" borderId="1" xfId="15" applyNumberFormat="1" applyFont="1" applyBorder="1" applyAlignment="1">
      <alignment/>
    </xf>
    <xf numFmtId="169" fontId="13" fillId="0" borderId="19" xfId="15" applyNumberFormat="1" applyFont="1" applyBorder="1" applyAlignment="1">
      <alignment/>
    </xf>
    <xf numFmtId="169" fontId="28" fillId="0" borderId="1" xfId="15" applyNumberFormat="1" applyFont="1" applyBorder="1" applyAlignment="1">
      <alignment/>
    </xf>
    <xf numFmtId="169" fontId="13" fillId="0" borderId="13" xfId="15" applyNumberFormat="1" applyFont="1" applyBorder="1" applyAlignment="1">
      <alignment/>
    </xf>
    <xf numFmtId="169" fontId="31" fillId="0" borderId="1" xfId="15" applyNumberFormat="1" applyFont="1" applyBorder="1" applyAlignment="1">
      <alignment/>
    </xf>
    <xf numFmtId="169" fontId="3" fillId="0" borderId="19" xfId="15" applyNumberFormat="1" applyFont="1" applyBorder="1" applyAlignment="1">
      <alignment/>
    </xf>
    <xf numFmtId="169" fontId="3" fillId="0" borderId="13" xfId="15" applyNumberFormat="1" applyFont="1" applyBorder="1" applyAlignment="1">
      <alignment/>
    </xf>
    <xf numFmtId="169" fontId="13" fillId="0" borderId="1" xfId="15" applyNumberFormat="1" applyFont="1" applyBorder="1" applyAlignment="1">
      <alignment/>
    </xf>
    <xf numFmtId="169" fontId="26" fillId="0" borderId="1" xfId="15" applyNumberFormat="1" applyFont="1" applyBorder="1" applyAlignment="1">
      <alignment/>
    </xf>
    <xf numFmtId="169" fontId="27" fillId="0" borderId="1" xfId="15" applyNumberFormat="1" applyFont="1" applyBorder="1" applyAlignment="1">
      <alignment/>
    </xf>
    <xf numFmtId="169" fontId="28" fillId="0" borderId="1" xfId="15" applyNumberFormat="1" applyFont="1" applyBorder="1" applyAlignment="1">
      <alignment/>
    </xf>
    <xf numFmtId="169" fontId="13" fillId="0" borderId="19" xfId="15" applyNumberFormat="1" applyFont="1" applyBorder="1" applyAlignment="1">
      <alignment/>
    </xf>
    <xf numFmtId="169" fontId="14" fillId="0" borderId="1" xfId="15" applyNumberFormat="1" applyFont="1" applyBorder="1" applyAlignment="1">
      <alignment/>
    </xf>
    <xf numFmtId="169" fontId="13" fillId="0" borderId="13" xfId="15" applyNumberFormat="1" applyFont="1" applyBorder="1" applyAlignment="1">
      <alignment/>
    </xf>
    <xf numFmtId="169" fontId="29" fillId="0" borderId="1" xfId="15" applyNumberFormat="1" applyFont="1" applyBorder="1" applyAlignment="1">
      <alignment/>
    </xf>
    <xf numFmtId="169" fontId="3" fillId="0" borderId="1" xfId="15" applyNumberFormat="1" applyFont="1" applyBorder="1" applyAlignment="1">
      <alignment/>
    </xf>
    <xf numFmtId="169" fontId="30" fillId="0" borderId="1" xfId="15" applyNumberFormat="1" applyFont="1" applyBorder="1" applyAlignment="1">
      <alignment/>
    </xf>
    <xf numFmtId="169" fontId="31" fillId="0" borderId="1" xfId="15" applyNumberFormat="1" applyFont="1" applyBorder="1" applyAlignment="1">
      <alignment/>
    </xf>
    <xf numFmtId="169" fontId="3" fillId="0" borderId="19" xfId="15" applyNumberFormat="1" applyFont="1" applyBorder="1" applyAlignment="1">
      <alignment/>
    </xf>
    <xf numFmtId="169" fontId="3" fillId="0" borderId="13" xfId="15" applyNumberFormat="1" applyFont="1" applyBorder="1" applyAlignment="1">
      <alignment/>
    </xf>
    <xf numFmtId="169" fontId="0" fillId="0" borderId="0" xfId="15" applyNumberFormat="1" applyFont="1" applyAlignment="1">
      <alignment/>
    </xf>
    <xf numFmtId="169" fontId="0" fillId="0" borderId="0" xfId="0" applyNumberFormat="1" applyFont="1" applyAlignment="1">
      <alignment/>
    </xf>
    <xf numFmtId="43" fontId="2" fillId="0" borderId="0" xfId="15" applyFont="1" applyAlignment="1">
      <alignment/>
    </xf>
    <xf numFmtId="43" fontId="3" fillId="0" borderId="0" xfId="15" applyFont="1" applyAlignment="1">
      <alignment/>
    </xf>
    <xf numFmtId="43" fontId="14" fillId="0" borderId="10" xfId="15" applyFont="1" applyBorder="1" applyAlignment="1">
      <alignment horizontal="center"/>
    </xf>
    <xf numFmtId="43" fontId="14" fillId="0" borderId="16" xfId="15" applyFont="1" applyBorder="1" applyAlignment="1">
      <alignment horizontal="center"/>
    </xf>
    <xf numFmtId="43" fontId="14" fillId="0" borderId="12" xfId="15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Y'S%20DOCUMENTS\QL%20Summary%20results%202005\4th%20qtr%2031.3.2005\QL%20qtr%20announcement-1.4.04%20to%2031.3.2005-26.5.05-Y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ensed PL-31.3.2005-final"/>
      <sheetName val="KLSE-Qtrly Notes-31.3.2005-fina"/>
      <sheetName val="Notes to IFS-31.3.2005-final"/>
      <sheetName val="Condensed CFS-31.3.2005-final"/>
      <sheetName val="Condensed BS-31.3.2005-final"/>
      <sheetName val="Condensed Equity-31.3.2005-fina"/>
    </sheetNames>
    <sheetDataSet>
      <sheetData sheetId="0">
        <row r="44">
          <cell r="F44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workbookViewId="0" topLeftCell="A1">
      <pane xSplit="6" ySplit="10" topLeftCell="G59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E65" sqref="E65"/>
    </sheetView>
  </sheetViews>
  <sheetFormatPr defaultColWidth="9.140625" defaultRowHeight="12.75"/>
  <cols>
    <col min="7" max="8" width="15.28125" style="0" customWidth="1"/>
    <col min="9" max="9" width="13.140625" style="0" customWidth="1"/>
    <col min="10" max="10" width="16.140625" style="0" customWidth="1"/>
  </cols>
  <sheetData>
    <row r="1" ht="21">
      <c r="A1" s="26" t="s">
        <v>160</v>
      </c>
    </row>
    <row r="2" ht="18">
      <c r="A2" s="3" t="s">
        <v>3</v>
      </c>
    </row>
    <row r="3" spans="1:8" ht="15.75">
      <c r="A3" s="10"/>
      <c r="H3" s="131"/>
    </row>
    <row r="4" spans="1:8" ht="18">
      <c r="A4" s="3" t="s">
        <v>1</v>
      </c>
      <c r="H4" s="131"/>
    </row>
    <row r="5" ht="12.75">
      <c r="H5" s="131"/>
    </row>
    <row r="6" spans="1:8" ht="18.75">
      <c r="A6" s="12" t="s">
        <v>290</v>
      </c>
      <c r="H6" s="131"/>
    </row>
    <row r="7" spans="1:10" ht="18.75">
      <c r="A7" s="12"/>
      <c r="H7" s="131"/>
      <c r="J7" s="13"/>
    </row>
    <row r="8" spans="8:10" ht="14.25">
      <c r="H8" s="13" t="s">
        <v>20</v>
      </c>
      <c r="I8" s="13"/>
      <c r="J8" s="13" t="s">
        <v>20</v>
      </c>
    </row>
    <row r="9" spans="7:10" ht="14.25">
      <c r="G9" s="14"/>
      <c r="H9" s="13" t="s">
        <v>288</v>
      </c>
      <c r="I9" s="15"/>
      <c r="J9" s="13" t="s">
        <v>225</v>
      </c>
    </row>
    <row r="10" spans="8:10" ht="14.25">
      <c r="H10" s="13" t="s">
        <v>2</v>
      </c>
      <c r="I10" s="13"/>
      <c r="J10" s="13" t="s">
        <v>2</v>
      </c>
    </row>
    <row r="11" spans="2:10" ht="20.25">
      <c r="B11" s="132" t="s">
        <v>171</v>
      </c>
      <c r="H11" s="13" t="s">
        <v>220</v>
      </c>
      <c r="J11" s="13" t="s">
        <v>213</v>
      </c>
    </row>
    <row r="12" ht="12.75">
      <c r="H12" s="143"/>
    </row>
    <row r="13" spans="2:10" ht="18.75">
      <c r="B13" s="124" t="s">
        <v>21</v>
      </c>
      <c r="H13" s="159">
        <v>387822</v>
      </c>
      <c r="I13" s="28"/>
      <c r="J13" s="161">
        <v>341835</v>
      </c>
    </row>
    <row r="14" spans="2:10" ht="18.75">
      <c r="B14" s="124" t="s">
        <v>23</v>
      </c>
      <c r="H14" s="160">
        <v>455</v>
      </c>
      <c r="I14" s="28"/>
      <c r="J14" s="162">
        <v>437</v>
      </c>
    </row>
    <row r="15" spans="2:10" ht="18.75">
      <c r="B15" s="124" t="s">
        <v>173</v>
      </c>
      <c r="H15" s="160">
        <v>36024</v>
      </c>
      <c r="I15" s="28"/>
      <c r="J15" s="162">
        <v>25662</v>
      </c>
    </row>
    <row r="16" spans="2:10" ht="18.75">
      <c r="B16" s="124" t="s">
        <v>216</v>
      </c>
      <c r="H16" s="160">
        <v>97049</v>
      </c>
      <c r="I16" s="28"/>
      <c r="J16" s="162">
        <v>83060</v>
      </c>
    </row>
    <row r="17" spans="2:10" ht="18.75">
      <c r="B17" s="124" t="s">
        <v>172</v>
      </c>
      <c r="H17" s="160">
        <v>7220</v>
      </c>
      <c r="I17" s="28"/>
      <c r="J17" s="162">
        <v>7195</v>
      </c>
    </row>
    <row r="18" spans="2:10" ht="18.75">
      <c r="B18" s="124" t="s">
        <v>22</v>
      </c>
      <c r="H18" s="160">
        <v>3012</v>
      </c>
      <c r="I18" s="28"/>
      <c r="J18" s="162">
        <v>3121</v>
      </c>
    </row>
    <row r="19" spans="2:10" ht="18.75">
      <c r="B19" s="124" t="s">
        <v>205</v>
      </c>
      <c r="H19" s="160">
        <v>49</v>
      </c>
      <c r="I19" s="28"/>
      <c r="J19" s="162">
        <v>49</v>
      </c>
    </row>
    <row r="20" spans="2:10" ht="18.75">
      <c r="B20" s="124" t="s">
        <v>170</v>
      </c>
      <c r="H20" s="160">
        <v>3550</v>
      </c>
      <c r="I20" s="28"/>
      <c r="J20" s="162">
        <v>564</v>
      </c>
    </row>
    <row r="21" spans="2:10" ht="18.75">
      <c r="B21" s="124" t="s">
        <v>167</v>
      </c>
      <c r="H21" s="163">
        <v>4761</v>
      </c>
      <c r="I21" s="28"/>
      <c r="J21" s="164">
        <v>3522</v>
      </c>
    </row>
    <row r="22" spans="2:10" ht="18">
      <c r="B22" s="3" t="s">
        <v>217</v>
      </c>
      <c r="H22" s="165">
        <f>SUM(H13:H21)</f>
        <v>539942</v>
      </c>
      <c r="I22" s="28"/>
      <c r="J22" s="166">
        <f>SUM(J13:J21)</f>
        <v>465445</v>
      </c>
    </row>
    <row r="23" spans="8:10" ht="12.75">
      <c r="H23" s="28"/>
      <c r="I23" s="28"/>
      <c r="J23" s="28"/>
    </row>
    <row r="24" spans="2:10" ht="20.25">
      <c r="B24" s="134" t="s">
        <v>24</v>
      </c>
      <c r="G24" s="175"/>
      <c r="H24" s="28"/>
      <c r="I24" s="28"/>
      <c r="J24" s="28"/>
    </row>
    <row r="25" spans="2:10" ht="18">
      <c r="B25" s="133" t="s">
        <v>211</v>
      </c>
      <c r="G25" s="182" t="s">
        <v>275</v>
      </c>
      <c r="H25" s="167">
        <v>124232</v>
      </c>
      <c r="I25" s="184" t="s">
        <v>276</v>
      </c>
      <c r="J25" s="161">
        <v>108503</v>
      </c>
    </row>
    <row r="26" spans="2:10" ht="18">
      <c r="B26" s="133" t="s">
        <v>223</v>
      </c>
      <c r="H26" s="160">
        <v>65550</v>
      </c>
      <c r="I26" s="28"/>
      <c r="J26" s="162">
        <v>49825</v>
      </c>
    </row>
    <row r="27" spans="2:10" ht="18">
      <c r="B27" s="133" t="s">
        <v>25</v>
      </c>
      <c r="G27" s="184" t="s">
        <v>273</v>
      </c>
      <c r="H27" s="160">
        <v>146194</v>
      </c>
      <c r="I27" s="184" t="s">
        <v>274</v>
      </c>
      <c r="J27" s="162">
        <v>134218</v>
      </c>
    </row>
    <row r="28" spans="2:10" ht="18">
      <c r="B28" s="133" t="s">
        <v>174</v>
      </c>
      <c r="F28" s="133"/>
      <c r="H28" s="160">
        <v>28419</v>
      </c>
      <c r="I28" s="28"/>
      <c r="J28" s="162">
        <v>18786</v>
      </c>
    </row>
    <row r="29" spans="2:10" ht="18">
      <c r="B29" s="133" t="s">
        <v>218</v>
      </c>
      <c r="H29" s="160">
        <v>3711</v>
      </c>
      <c r="I29" s="28"/>
      <c r="J29" s="162">
        <v>2938</v>
      </c>
    </row>
    <row r="30" spans="2:10" ht="18">
      <c r="B30" s="133" t="s">
        <v>219</v>
      </c>
      <c r="H30" s="163">
        <v>40435</v>
      </c>
      <c r="I30" s="28"/>
      <c r="J30" s="164">
        <v>48089</v>
      </c>
    </row>
    <row r="31" spans="8:10" ht="12.75">
      <c r="H31" s="168">
        <f>SUM(H25:H30)</f>
        <v>408541</v>
      </c>
      <c r="I31" s="28"/>
      <c r="J31" s="168">
        <f>SUM(J25:J30)</f>
        <v>362359</v>
      </c>
    </row>
    <row r="32" spans="2:10" ht="21" thickBot="1">
      <c r="B32" s="132" t="s">
        <v>175</v>
      </c>
      <c r="H32" s="169">
        <f>SUM(H31+H22)</f>
        <v>948483</v>
      </c>
      <c r="I32" s="28"/>
      <c r="J32" s="169">
        <f>SUM(J31+J22)</f>
        <v>827804</v>
      </c>
    </row>
    <row r="33" spans="8:10" ht="13.5" thickTop="1">
      <c r="H33" s="28"/>
      <c r="I33" s="28"/>
      <c r="J33" s="28"/>
    </row>
    <row r="34" spans="2:10" ht="18.75">
      <c r="B34" s="12"/>
      <c r="H34" s="28"/>
      <c r="I34" s="28"/>
      <c r="J34" s="28"/>
    </row>
    <row r="35" spans="2:10" ht="20.25">
      <c r="B35" s="132" t="s">
        <v>176</v>
      </c>
      <c r="H35" s="28"/>
      <c r="I35" s="28"/>
      <c r="J35" s="28"/>
    </row>
    <row r="36" spans="8:10" ht="12.75">
      <c r="H36" s="28"/>
      <c r="I36" s="28"/>
      <c r="J36" s="28"/>
    </row>
    <row r="37" spans="2:10" ht="20.25">
      <c r="B37" s="132" t="s">
        <v>182</v>
      </c>
      <c r="H37" s="28"/>
      <c r="I37" s="28"/>
      <c r="J37" s="28"/>
    </row>
    <row r="38" spans="2:10" ht="15">
      <c r="B38" s="9" t="s">
        <v>183</v>
      </c>
      <c r="H38" s="167">
        <v>165000</v>
      </c>
      <c r="I38" s="28"/>
      <c r="J38" s="161">
        <v>110000</v>
      </c>
    </row>
    <row r="39" spans="2:10" ht="15">
      <c r="B39" s="9" t="s">
        <v>184</v>
      </c>
      <c r="H39" s="163">
        <v>236500</v>
      </c>
      <c r="I39" s="28"/>
      <c r="J39" s="164">
        <v>250796</v>
      </c>
    </row>
    <row r="40" spans="2:10" ht="18.75">
      <c r="B40" s="12" t="s">
        <v>177</v>
      </c>
      <c r="H40" s="160">
        <f>SUM(H38:H39)</f>
        <v>401500</v>
      </c>
      <c r="I40" s="28"/>
      <c r="J40" s="160">
        <f>SUM(J38:J39)</f>
        <v>360796</v>
      </c>
    </row>
    <row r="41" spans="2:10" ht="15">
      <c r="B41" s="9" t="s">
        <v>185</v>
      </c>
      <c r="H41" s="163">
        <v>42346</v>
      </c>
      <c r="I41" s="28"/>
      <c r="J41" s="164">
        <v>39456</v>
      </c>
    </row>
    <row r="42" spans="2:10" ht="20.25">
      <c r="B42" s="132" t="s">
        <v>178</v>
      </c>
      <c r="H42" s="170">
        <f>SUM(H40:H41)</f>
        <v>443846</v>
      </c>
      <c r="I42" s="28"/>
      <c r="J42" s="171">
        <f>SUM(J40:J41)</f>
        <v>400252</v>
      </c>
    </row>
    <row r="43" spans="8:10" ht="12.75">
      <c r="H43" s="28"/>
      <c r="I43" s="28"/>
      <c r="J43" s="28"/>
    </row>
    <row r="44" spans="2:10" ht="20.25">
      <c r="B44" s="132" t="s">
        <v>179</v>
      </c>
      <c r="H44" s="28"/>
      <c r="I44" s="28"/>
      <c r="J44" s="28"/>
    </row>
    <row r="45" spans="2:10" ht="15">
      <c r="B45" s="9" t="s">
        <v>186</v>
      </c>
      <c r="G45" s="181">
        <f>SUM(H45/H40)</f>
        <v>0.3180772104607721</v>
      </c>
      <c r="H45" s="167">
        <v>127708</v>
      </c>
      <c r="I45" s="181">
        <f>SUM(J45/J40)</f>
        <v>0.22996374682646148</v>
      </c>
      <c r="J45" s="161">
        <v>82970</v>
      </c>
    </row>
    <row r="46" spans="2:10" ht="15">
      <c r="B46" s="9" t="s">
        <v>187</v>
      </c>
      <c r="H46" s="163">
        <v>27675</v>
      </c>
      <c r="I46" s="28"/>
      <c r="J46" s="164">
        <v>26180</v>
      </c>
    </row>
    <row r="47" spans="2:10" ht="15">
      <c r="B47" s="19"/>
      <c r="F47" s="20"/>
      <c r="G47" s="16"/>
      <c r="H47" s="170">
        <f>SUM(H45:H46)</f>
        <v>155383</v>
      </c>
      <c r="I47" s="28"/>
      <c r="J47" s="170">
        <f>SUM(J45:J46)</f>
        <v>109150</v>
      </c>
    </row>
    <row r="48" spans="2:10" ht="15">
      <c r="B48" s="21"/>
      <c r="H48" s="28"/>
      <c r="I48" s="28"/>
      <c r="J48" s="28"/>
    </row>
    <row r="49" spans="2:10" ht="20.25">
      <c r="B49" s="134" t="s">
        <v>26</v>
      </c>
      <c r="H49" s="28"/>
      <c r="I49" s="28"/>
      <c r="J49" s="28"/>
    </row>
    <row r="50" spans="2:10" ht="15">
      <c r="B50" s="9" t="s">
        <v>188</v>
      </c>
      <c r="H50" s="167">
        <v>75954</v>
      </c>
      <c r="I50" s="28"/>
      <c r="J50" s="161">
        <v>82598</v>
      </c>
    </row>
    <row r="51" spans="2:10" ht="15">
      <c r="B51" s="9" t="s">
        <v>189</v>
      </c>
      <c r="H51" s="160">
        <v>269394</v>
      </c>
      <c r="I51" s="28"/>
      <c r="J51" s="162">
        <v>234077</v>
      </c>
    </row>
    <row r="52" spans="2:10" ht="15">
      <c r="B52" s="9" t="s">
        <v>190</v>
      </c>
      <c r="H52" s="163">
        <v>3906</v>
      </c>
      <c r="I52" s="28"/>
      <c r="J52" s="164">
        <v>1727</v>
      </c>
    </row>
    <row r="53" spans="8:10" ht="12.75">
      <c r="H53" s="168">
        <f>SUM(H50:H52)</f>
        <v>349254</v>
      </c>
      <c r="I53" s="28"/>
      <c r="J53" s="172">
        <f>SUM(J50:J52)</f>
        <v>318402</v>
      </c>
    </row>
    <row r="54" spans="2:10" ht="20.25">
      <c r="B54" s="132" t="s">
        <v>180</v>
      </c>
      <c r="H54" s="170">
        <f>SUM(H53+H47)</f>
        <v>504637</v>
      </c>
      <c r="I54" s="28"/>
      <c r="J54" s="170">
        <f>SUM(J53+J47)</f>
        <v>427552</v>
      </c>
    </row>
    <row r="55" spans="2:10" ht="21" thickBot="1">
      <c r="B55" s="132" t="s">
        <v>181</v>
      </c>
      <c r="H55" s="173">
        <f>SUM(H54+H42)</f>
        <v>948483</v>
      </c>
      <c r="I55" s="28"/>
      <c r="J55" s="173">
        <f>SUM(J54+J42)</f>
        <v>827804</v>
      </c>
    </row>
    <row r="56" spans="8:10" ht="13.5" thickTop="1">
      <c r="H56" s="28"/>
      <c r="I56" s="28"/>
      <c r="J56" s="28"/>
    </row>
    <row r="57" spans="8:10" ht="12.75">
      <c r="H57" s="28"/>
      <c r="I57" s="28"/>
      <c r="J57" s="28"/>
    </row>
    <row r="58" spans="2:10" ht="14.25">
      <c r="B58" s="5" t="s">
        <v>270</v>
      </c>
      <c r="H58" s="182">
        <f>SUM(H31/H53)</f>
        <v>1.1697532454889565</v>
      </c>
      <c r="I58" s="28"/>
      <c r="J58" s="182">
        <f>SUM(J31/J53)</f>
        <v>1.1380550373427303</v>
      </c>
    </row>
    <row r="59" spans="2:10" ht="14.25">
      <c r="B59" s="5"/>
      <c r="H59" s="182"/>
      <c r="I59" s="28"/>
      <c r="J59" s="182"/>
    </row>
    <row r="60" spans="2:10" ht="12.75">
      <c r="B60" s="28" t="s">
        <v>169</v>
      </c>
      <c r="H60" s="178">
        <f>SUM(H40)/330000</f>
        <v>1.2166666666666666</v>
      </c>
      <c r="I60" s="28"/>
      <c r="J60" s="178">
        <f>SUM(J40)/220000</f>
        <v>1.6399818181818182</v>
      </c>
    </row>
    <row r="61" spans="2:10" ht="12.75">
      <c r="B61" s="28"/>
      <c r="H61" s="178"/>
      <c r="I61" s="28"/>
      <c r="J61" s="178"/>
    </row>
    <row r="62" spans="2:10" ht="13.5" thickBot="1">
      <c r="B62" s="28" t="s">
        <v>251</v>
      </c>
      <c r="H62" s="179">
        <f>SUM('KLSE notes-31.12.08'!G160)</f>
        <v>328833</v>
      </c>
      <c r="I62" s="28"/>
      <c r="J62" s="179">
        <v>220000</v>
      </c>
    </row>
    <row r="63" spans="8:10" ht="13.5" thickTop="1">
      <c r="H63" s="274"/>
      <c r="I63" s="28"/>
      <c r="J63" s="177"/>
    </row>
    <row r="64" spans="8:10" ht="12.75">
      <c r="H64" s="275">
        <f>SUM(H32-H55)</f>
        <v>0</v>
      </c>
      <c r="I64" s="28"/>
      <c r="J64" s="174">
        <f>SUM(J32-J55)</f>
        <v>0</v>
      </c>
    </row>
    <row r="66" spans="8:10" ht="17.25" hidden="1">
      <c r="H66" s="24" t="e">
        <f>SUM(H41-#REF!)</f>
        <v>#REF!</v>
      </c>
      <c r="I66" s="24"/>
      <c r="J66" s="24" t="e">
        <f>SUM(J41-#REF!)</f>
        <v>#REF!</v>
      </c>
    </row>
    <row r="68" ht="15.75">
      <c r="A68" s="10" t="s">
        <v>241</v>
      </c>
    </row>
    <row r="69" ht="15.75">
      <c r="A69" s="10" t="s">
        <v>206</v>
      </c>
    </row>
    <row r="70" spans="8:10" ht="15">
      <c r="H70" s="127"/>
      <c r="I70" s="20"/>
      <c r="J70" s="7"/>
    </row>
  </sheetData>
  <sheetProtection password="DF0A" sheet="1" objects="1" scenarios="1"/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 topLeftCell="A1">
      <pane xSplit="5" ySplit="12" topLeftCell="K32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I4" sqref="I4"/>
    </sheetView>
  </sheetViews>
  <sheetFormatPr defaultColWidth="9.140625" defaultRowHeight="12.75"/>
  <cols>
    <col min="5" max="5" width="19.28125" style="0" bestFit="1" customWidth="1"/>
    <col min="6" max="6" width="23.140625" style="0" bestFit="1" customWidth="1"/>
    <col min="7" max="7" width="19.28125" style="0" bestFit="1" customWidth="1"/>
    <col min="8" max="8" width="18.7109375" style="0" bestFit="1" customWidth="1"/>
    <col min="9" max="9" width="14.28125" style="0" bestFit="1" customWidth="1"/>
    <col min="10" max="10" width="19.28125" style="0" bestFit="1" customWidth="1"/>
    <col min="11" max="11" width="22.140625" style="0" bestFit="1" customWidth="1"/>
    <col min="12" max="12" width="19.28125" style="0" bestFit="1" customWidth="1"/>
    <col min="13" max="13" width="23.8515625" style="0" bestFit="1" customWidth="1"/>
    <col min="14" max="14" width="14.28125" style="0" bestFit="1" customWidth="1"/>
  </cols>
  <sheetData>
    <row r="1" spans="1:14" ht="18.75">
      <c r="A1" s="191" t="s">
        <v>277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76"/>
    </row>
    <row r="2" spans="1:14" ht="15.75">
      <c r="A2" s="193" t="s">
        <v>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76"/>
    </row>
    <row r="3" spans="1:14" ht="15.75">
      <c r="A3" s="194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76"/>
    </row>
    <row r="4" spans="1:14" ht="18">
      <c r="A4" s="195" t="s">
        <v>284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76"/>
    </row>
    <row r="5" spans="1:14" ht="15.75">
      <c r="A5" s="194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76"/>
    </row>
    <row r="6" spans="1:14" ht="15.75">
      <c r="A6" s="194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76"/>
    </row>
    <row r="7" spans="1:14" ht="15.75">
      <c r="A7" s="196" t="s">
        <v>285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76"/>
    </row>
    <row r="8" spans="1:14" ht="15.75">
      <c r="A8" s="196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76"/>
    </row>
    <row r="9" spans="1:14" ht="15.75">
      <c r="A9" s="192"/>
      <c r="B9" s="192"/>
      <c r="C9" s="192"/>
      <c r="D9" s="192"/>
      <c r="E9" s="192"/>
      <c r="F9" s="197"/>
      <c r="G9" s="197"/>
      <c r="H9" s="198"/>
      <c r="I9" s="199" t="s">
        <v>278</v>
      </c>
      <c r="J9" s="200"/>
      <c r="K9" s="197"/>
      <c r="L9" s="197"/>
      <c r="M9" s="198"/>
      <c r="N9" s="201" t="s">
        <v>278</v>
      </c>
    </row>
    <row r="10" spans="1:14" ht="15.75">
      <c r="A10" s="194"/>
      <c r="B10" s="194"/>
      <c r="C10" s="194"/>
      <c r="D10" s="194"/>
      <c r="E10" s="194"/>
      <c r="F10" s="278" t="s">
        <v>4</v>
      </c>
      <c r="G10" s="279"/>
      <c r="H10" s="280"/>
      <c r="I10" s="202"/>
      <c r="J10" s="203"/>
      <c r="K10" s="278" t="s">
        <v>5</v>
      </c>
      <c r="L10" s="279"/>
      <c r="M10" s="280"/>
      <c r="N10" s="204"/>
    </row>
    <row r="11" spans="1:14" ht="18">
      <c r="A11" s="194"/>
      <c r="B11" s="194"/>
      <c r="C11" s="194"/>
      <c r="D11" s="194"/>
      <c r="E11" s="194"/>
      <c r="F11" s="222" t="s">
        <v>6</v>
      </c>
      <c r="G11" s="201"/>
      <c r="H11" s="201" t="s">
        <v>7</v>
      </c>
      <c r="I11" s="202"/>
      <c r="J11" s="202"/>
      <c r="K11" s="232" t="s">
        <v>6</v>
      </c>
      <c r="L11" s="205"/>
      <c r="M11" s="201" t="s">
        <v>279</v>
      </c>
      <c r="N11" s="204"/>
    </row>
    <row r="12" spans="1:14" ht="18">
      <c r="A12" s="194"/>
      <c r="B12" s="194"/>
      <c r="C12" s="194"/>
      <c r="D12" s="194"/>
      <c r="E12" s="194"/>
      <c r="F12" s="223" t="s">
        <v>8</v>
      </c>
      <c r="G12" s="206"/>
      <c r="H12" s="206" t="s">
        <v>8</v>
      </c>
      <c r="I12" s="202"/>
      <c r="J12" s="202"/>
      <c r="K12" s="233" t="s">
        <v>8</v>
      </c>
      <c r="L12" s="202"/>
      <c r="M12" s="207" t="s">
        <v>8</v>
      </c>
      <c r="N12" s="204"/>
    </row>
    <row r="13" spans="1:14" ht="18.75">
      <c r="A13" s="194"/>
      <c r="B13" s="194"/>
      <c r="C13" s="194"/>
      <c r="D13" s="194"/>
      <c r="E13" s="194"/>
      <c r="F13" s="224" t="s">
        <v>286</v>
      </c>
      <c r="G13" s="209"/>
      <c r="H13" s="208" t="s">
        <v>286</v>
      </c>
      <c r="I13" s="202"/>
      <c r="J13" s="202"/>
      <c r="K13" s="232"/>
      <c r="L13" s="205"/>
      <c r="M13" s="201"/>
      <c r="N13" s="204"/>
    </row>
    <row r="14" spans="1:14" ht="18">
      <c r="A14" s="194"/>
      <c r="B14" s="194"/>
      <c r="C14" s="194"/>
      <c r="D14" s="194"/>
      <c r="E14" s="194"/>
      <c r="F14" s="222" t="s">
        <v>287</v>
      </c>
      <c r="G14" s="209"/>
      <c r="H14" s="207" t="s">
        <v>289</v>
      </c>
      <c r="I14" s="239"/>
      <c r="J14" s="203"/>
      <c r="K14" s="222" t="s">
        <v>226</v>
      </c>
      <c r="L14" s="202"/>
      <c r="M14" s="207" t="s">
        <v>215</v>
      </c>
      <c r="N14" s="204"/>
    </row>
    <row r="15" spans="1:14" ht="18">
      <c r="A15" s="194"/>
      <c r="B15" s="194"/>
      <c r="C15" s="194"/>
      <c r="D15" s="194"/>
      <c r="E15" s="194"/>
      <c r="F15" s="222" t="s">
        <v>288</v>
      </c>
      <c r="G15" s="202"/>
      <c r="H15" s="207" t="s">
        <v>293</v>
      </c>
      <c r="I15" s="239"/>
      <c r="J15" s="203"/>
      <c r="K15" s="222" t="s">
        <v>288</v>
      </c>
      <c r="L15" s="202"/>
      <c r="M15" s="207" t="s">
        <v>293</v>
      </c>
      <c r="N15" s="204"/>
    </row>
    <row r="16" spans="1:14" ht="18.75">
      <c r="A16" s="194"/>
      <c r="B16" s="194"/>
      <c r="C16" s="194"/>
      <c r="D16" s="194"/>
      <c r="E16" s="194"/>
      <c r="F16" s="225" t="s">
        <v>2</v>
      </c>
      <c r="G16" s="186"/>
      <c r="H16" s="186" t="s">
        <v>2</v>
      </c>
      <c r="I16" s="239"/>
      <c r="J16" s="202"/>
      <c r="K16" s="230" t="s">
        <v>2</v>
      </c>
      <c r="L16" s="210"/>
      <c r="M16" s="206" t="s">
        <v>2</v>
      </c>
      <c r="N16" s="204"/>
    </row>
    <row r="17" spans="1:14" ht="18.75">
      <c r="A17" s="194"/>
      <c r="B17" s="194"/>
      <c r="C17" s="194"/>
      <c r="D17" s="194"/>
      <c r="E17" s="194"/>
      <c r="F17" s="226"/>
      <c r="G17" s="211"/>
      <c r="H17" s="212"/>
      <c r="I17" s="240"/>
      <c r="J17" s="213"/>
      <c r="K17" s="234"/>
      <c r="L17" s="214"/>
      <c r="M17" s="214"/>
      <c r="N17" s="204"/>
    </row>
    <row r="18" spans="1:14" ht="18.75">
      <c r="A18" s="194"/>
      <c r="B18" s="276"/>
      <c r="C18" s="194"/>
      <c r="D18" s="194"/>
      <c r="E18" s="194"/>
      <c r="F18" s="227"/>
      <c r="G18" s="214"/>
      <c r="H18" s="261"/>
      <c r="I18" s="241"/>
      <c r="J18" s="215"/>
      <c r="K18" s="235"/>
      <c r="L18" s="214"/>
      <c r="M18" s="214"/>
      <c r="N18" s="204"/>
    </row>
    <row r="19" spans="1:14" ht="21">
      <c r="A19" s="194"/>
      <c r="B19" s="277" t="s">
        <v>9</v>
      </c>
      <c r="C19" s="194"/>
      <c r="D19" s="194"/>
      <c r="E19" s="194"/>
      <c r="F19" s="268">
        <v>322584</v>
      </c>
      <c r="G19" s="214"/>
      <c r="H19" s="262">
        <v>353210</v>
      </c>
      <c r="I19" s="241">
        <f>SUM(F19-H19)/H19</f>
        <v>-0.08670762435944622</v>
      </c>
      <c r="J19" s="215"/>
      <c r="K19" s="248">
        <v>1078697</v>
      </c>
      <c r="L19" s="214"/>
      <c r="M19" s="252">
        <v>974947</v>
      </c>
      <c r="N19" s="243">
        <f>SUM(K19-M19)/M19</f>
        <v>0.1064160410771047</v>
      </c>
    </row>
    <row r="20" spans="1:14" ht="18.75">
      <c r="A20" s="194"/>
      <c r="B20" s="277"/>
      <c r="C20" s="194"/>
      <c r="D20" s="194"/>
      <c r="E20" s="194"/>
      <c r="F20" s="269"/>
      <c r="G20" s="214"/>
      <c r="H20" s="261"/>
      <c r="I20" s="241"/>
      <c r="J20" s="215"/>
      <c r="K20" s="249"/>
      <c r="L20" s="214"/>
      <c r="M20" s="253"/>
      <c r="N20" s="243"/>
    </row>
    <row r="21" spans="1:14" ht="18.75">
      <c r="A21" s="194"/>
      <c r="B21" s="277"/>
      <c r="C21" s="194"/>
      <c r="D21" s="194"/>
      <c r="E21" s="194"/>
      <c r="F21" s="269"/>
      <c r="G21" s="214"/>
      <c r="H21" s="261"/>
      <c r="I21" s="241"/>
      <c r="J21" s="215"/>
      <c r="K21" s="249"/>
      <c r="L21" s="214"/>
      <c r="M21" s="253"/>
      <c r="N21" s="243"/>
    </row>
    <row r="22" spans="1:14" ht="18.75">
      <c r="A22" s="194"/>
      <c r="B22" s="277" t="s">
        <v>10</v>
      </c>
      <c r="C22" s="194"/>
      <c r="D22" s="194"/>
      <c r="E22" s="194"/>
      <c r="F22" s="269">
        <f>SUM(F32-F28-F24-F26-F30)</f>
        <v>41543</v>
      </c>
      <c r="G22" s="214"/>
      <c r="H22" s="261">
        <v>39212</v>
      </c>
      <c r="I22" s="241">
        <f>SUM(F22-H22)/H22</f>
        <v>0.059446087932265634</v>
      </c>
      <c r="J22" s="215"/>
      <c r="K22" s="249">
        <f>SUM(K32-K28-K24-K26-K30)</f>
        <v>121279</v>
      </c>
      <c r="L22" s="214"/>
      <c r="M22" s="253">
        <v>101686</v>
      </c>
      <c r="N22" s="243">
        <f>SUM(K22-M22)/M22</f>
        <v>0.19268139173534213</v>
      </c>
    </row>
    <row r="23" spans="1:14" ht="18.75">
      <c r="A23" s="194"/>
      <c r="B23" s="277"/>
      <c r="C23" s="194"/>
      <c r="D23" s="194"/>
      <c r="E23" s="194"/>
      <c r="F23" s="269"/>
      <c r="G23" s="214"/>
      <c r="H23" s="261"/>
      <c r="I23" s="241"/>
      <c r="J23" s="215"/>
      <c r="K23" s="249"/>
      <c r="L23" s="214"/>
      <c r="M23" s="253"/>
      <c r="N23" s="243"/>
    </row>
    <row r="24" spans="1:14" ht="18.75">
      <c r="A24" s="194"/>
      <c r="B24" s="277" t="s">
        <v>11</v>
      </c>
      <c r="C24" s="194"/>
      <c r="D24" s="194"/>
      <c r="E24" s="194"/>
      <c r="F24" s="269">
        <v>-8558</v>
      </c>
      <c r="G24" s="214"/>
      <c r="H24" s="261">
        <v>-6530</v>
      </c>
      <c r="I24" s="241">
        <f>SUM(F24-H24)/H24</f>
        <v>0.31056661562021437</v>
      </c>
      <c r="J24" s="215"/>
      <c r="K24" s="250">
        <v>-23710</v>
      </c>
      <c r="L24" s="214"/>
      <c r="M24" s="253">
        <v>-19660</v>
      </c>
      <c r="N24" s="243">
        <f>SUM(K24-M24)/M24</f>
        <v>0.20600203458799593</v>
      </c>
    </row>
    <row r="25" spans="1:14" ht="18.75">
      <c r="A25" s="194"/>
      <c r="B25" s="277"/>
      <c r="C25" s="194"/>
      <c r="D25" s="194"/>
      <c r="E25" s="194"/>
      <c r="F25" s="269"/>
      <c r="G25" s="214"/>
      <c r="H25" s="261"/>
      <c r="I25" s="241"/>
      <c r="J25" s="215"/>
      <c r="K25" s="250"/>
      <c r="L25" s="214"/>
      <c r="M25" s="253"/>
      <c r="N25" s="243"/>
    </row>
    <row r="26" spans="1:14" ht="18.75">
      <c r="A26" s="194"/>
      <c r="B26" s="277" t="s">
        <v>12</v>
      </c>
      <c r="C26" s="194"/>
      <c r="D26" s="194"/>
      <c r="E26" s="194"/>
      <c r="F26" s="269">
        <v>334</v>
      </c>
      <c r="G26" s="214"/>
      <c r="H26" s="261">
        <v>130</v>
      </c>
      <c r="I26" s="241">
        <f>SUM(F26-H26)/H26</f>
        <v>1.5692307692307692</v>
      </c>
      <c r="J26" s="215"/>
      <c r="K26" s="250">
        <v>740</v>
      </c>
      <c r="L26" s="214"/>
      <c r="M26" s="253">
        <v>637</v>
      </c>
      <c r="N26" s="243">
        <f>SUM(K26-M26)/M26</f>
        <v>0.16169544740973313</v>
      </c>
    </row>
    <row r="27" spans="1:14" ht="18.75">
      <c r="A27" s="194"/>
      <c r="B27" s="277"/>
      <c r="C27" s="194"/>
      <c r="D27" s="194"/>
      <c r="E27" s="185" t="s">
        <v>280</v>
      </c>
      <c r="F27" s="269"/>
      <c r="G27" s="185" t="s">
        <v>280</v>
      </c>
      <c r="H27" s="261"/>
      <c r="I27" s="241"/>
      <c r="J27" s="185" t="s">
        <v>280</v>
      </c>
      <c r="K27" s="250"/>
      <c r="L27" s="185" t="s">
        <v>280</v>
      </c>
      <c r="M27" s="253"/>
      <c r="N27" s="243"/>
    </row>
    <row r="28" spans="1:14" ht="18.75">
      <c r="A28" s="194"/>
      <c r="B28" s="277" t="s">
        <v>13</v>
      </c>
      <c r="C28" s="194"/>
      <c r="D28" s="194"/>
      <c r="E28" s="186">
        <f>SUM(F32-F28)/F28</f>
        <v>-6.895932273384266</v>
      </c>
      <c r="F28" s="269">
        <f>-5699+856</f>
        <v>-4843</v>
      </c>
      <c r="G28" s="186">
        <f>SUM(H32-H28)/H28</f>
        <v>-7.043013053712818</v>
      </c>
      <c r="H28" s="261">
        <v>-4673</v>
      </c>
      <c r="I28" s="241">
        <f>SUM(F28-H28)/H28</f>
        <v>0.03637919965760753</v>
      </c>
      <c r="J28" s="186">
        <f>SUM(K32-K28)/K28</f>
        <v>-7.725798872180451</v>
      </c>
      <c r="K28" s="250">
        <v>-12768</v>
      </c>
      <c r="L28" s="186">
        <f>SUM(M32-M28)/M28</f>
        <v>-7.155153083225528</v>
      </c>
      <c r="M28" s="253">
        <v>-11595</v>
      </c>
      <c r="N28" s="243">
        <f>SUM(K28-M28)/M28</f>
        <v>0.10116429495472186</v>
      </c>
    </row>
    <row r="29" spans="1:14" ht="18.75">
      <c r="A29" s="194"/>
      <c r="B29" s="277"/>
      <c r="C29" s="194"/>
      <c r="D29" s="194"/>
      <c r="E29" s="194"/>
      <c r="F29" s="269"/>
      <c r="G29" s="214"/>
      <c r="H29" s="261"/>
      <c r="I29" s="241"/>
      <c r="J29" s="215"/>
      <c r="K29" s="250"/>
      <c r="L29" s="214"/>
      <c r="M29" s="253"/>
      <c r="N29" s="243"/>
    </row>
    <row r="30" spans="1:14" ht="23.25">
      <c r="A30" s="194"/>
      <c r="B30" s="277" t="s">
        <v>191</v>
      </c>
      <c r="C30" s="194"/>
      <c r="D30" s="194"/>
      <c r="E30" s="194"/>
      <c r="F30" s="270">
        <v>78</v>
      </c>
      <c r="G30" s="214"/>
      <c r="H30" s="263">
        <v>100</v>
      </c>
      <c r="I30" s="241">
        <f>SUM(F30-H30)/H30</f>
        <v>-0.22</v>
      </c>
      <c r="J30" s="215"/>
      <c r="K30" s="251">
        <v>334</v>
      </c>
      <c r="L30" s="214"/>
      <c r="M30" s="254">
        <v>301</v>
      </c>
      <c r="N30" s="243">
        <f>SUM(K30-M30)/M30</f>
        <v>0.10963455149501661</v>
      </c>
    </row>
    <row r="31" spans="1:14" ht="18.75">
      <c r="A31" s="194"/>
      <c r="B31" s="277"/>
      <c r="C31" s="194"/>
      <c r="D31" s="194"/>
      <c r="E31" s="194"/>
      <c r="F31" s="269"/>
      <c r="G31" s="214"/>
      <c r="H31" s="261"/>
      <c r="I31" s="241"/>
      <c r="J31" s="215"/>
      <c r="K31" s="236"/>
      <c r="L31" s="214"/>
      <c r="M31" s="253"/>
      <c r="N31" s="243"/>
    </row>
    <row r="32" spans="1:14" ht="18.75">
      <c r="A32" s="194"/>
      <c r="B32" s="277" t="s">
        <v>14</v>
      </c>
      <c r="C32" s="194"/>
      <c r="D32" s="194"/>
      <c r="E32" s="194"/>
      <c r="F32" s="269">
        <v>28554</v>
      </c>
      <c r="G32" s="214"/>
      <c r="H32" s="261">
        <f>SUM(H22:H30)</f>
        <v>28239</v>
      </c>
      <c r="I32" s="241">
        <f>SUM(F32-H32)/H32</f>
        <v>0.011154785934346116</v>
      </c>
      <c r="J32" s="215"/>
      <c r="K32" s="250">
        <v>85875</v>
      </c>
      <c r="L32" s="214"/>
      <c r="M32" s="253">
        <f>SUM(M22:M30)</f>
        <v>71369</v>
      </c>
      <c r="N32" s="243">
        <f>SUM(K32-M32)/M32</f>
        <v>0.2032535134302008</v>
      </c>
    </row>
    <row r="33" spans="1:14" ht="18.75">
      <c r="A33" s="194"/>
      <c r="B33" s="277"/>
      <c r="C33" s="194"/>
      <c r="D33" s="194"/>
      <c r="E33" s="185" t="s">
        <v>281</v>
      </c>
      <c r="F33" s="269"/>
      <c r="G33" s="185" t="s">
        <v>281</v>
      </c>
      <c r="H33" s="261"/>
      <c r="I33" s="242"/>
      <c r="J33" s="185" t="s">
        <v>281</v>
      </c>
      <c r="K33" s="250"/>
      <c r="L33" s="185" t="s">
        <v>281</v>
      </c>
      <c r="M33" s="253"/>
      <c r="N33" s="243"/>
    </row>
    <row r="34" spans="1:14" ht="22.5">
      <c r="A34" s="194"/>
      <c r="B34" s="277" t="s">
        <v>318</v>
      </c>
      <c r="C34" s="194"/>
      <c r="D34" s="194"/>
      <c r="E34" s="244">
        <f>SUM(F34/F32)</f>
        <v>-0.0880086852980318</v>
      </c>
      <c r="F34" s="271">
        <v>-2513</v>
      </c>
      <c r="G34" s="244">
        <f>SUM(H34/H32)</f>
        <v>-0.09922447678742165</v>
      </c>
      <c r="H34" s="264">
        <v>-2802</v>
      </c>
      <c r="I34" s="242"/>
      <c r="J34" s="246">
        <f>SUM(K34/K32)</f>
        <v>-0.10583988355167394</v>
      </c>
      <c r="K34" s="258">
        <v>-9089</v>
      </c>
      <c r="L34" s="246">
        <f>SUM(M34/M32)</f>
        <v>-0.09997337779708276</v>
      </c>
      <c r="M34" s="254">
        <v>-7135</v>
      </c>
      <c r="N34" s="243"/>
    </row>
    <row r="35" spans="1:14" ht="22.5">
      <c r="A35" s="194"/>
      <c r="B35" s="277"/>
      <c r="C35" s="194"/>
      <c r="D35" s="194"/>
      <c r="E35" s="194"/>
      <c r="F35" s="271"/>
      <c r="G35" s="194"/>
      <c r="H35" s="264"/>
      <c r="I35" s="241"/>
      <c r="J35" s="215"/>
      <c r="K35" s="258"/>
      <c r="L35" s="194"/>
      <c r="M35" s="254"/>
      <c r="N35" s="243"/>
    </row>
    <row r="36" spans="1:14" ht="19.5" thickBot="1">
      <c r="A36" s="194"/>
      <c r="B36" s="277" t="s">
        <v>193</v>
      </c>
      <c r="C36" s="194"/>
      <c r="D36" s="194"/>
      <c r="E36" s="194"/>
      <c r="F36" s="272">
        <f>SUM(F32:F34)</f>
        <v>26041</v>
      </c>
      <c r="G36" s="214"/>
      <c r="H36" s="265">
        <f>SUM(H32:H34)</f>
        <v>25437</v>
      </c>
      <c r="I36" s="241">
        <f>SUM(F36-H36)/H36</f>
        <v>0.02374493847544915</v>
      </c>
      <c r="J36" s="215"/>
      <c r="K36" s="259">
        <f>SUM(K32:K34)</f>
        <v>76786</v>
      </c>
      <c r="L36" s="214"/>
      <c r="M36" s="255">
        <f>SUM(M32:M34)</f>
        <v>64234</v>
      </c>
      <c r="N36" s="243">
        <f>SUM(K36-M36)/M36</f>
        <v>0.19541053024877791</v>
      </c>
    </row>
    <row r="37" spans="1:14" ht="19.5" thickTop="1">
      <c r="A37" s="194"/>
      <c r="B37" s="277"/>
      <c r="C37" s="194"/>
      <c r="D37" s="194"/>
      <c r="E37" s="194"/>
      <c r="F37" s="269"/>
      <c r="G37" s="214"/>
      <c r="H37" s="261"/>
      <c r="I37" s="241"/>
      <c r="J37" s="215"/>
      <c r="K37" s="249"/>
      <c r="L37" s="214"/>
      <c r="M37" s="216"/>
      <c r="N37" s="243"/>
    </row>
    <row r="38" spans="1:14" ht="18.75">
      <c r="A38" s="194"/>
      <c r="B38" s="277" t="s">
        <v>194</v>
      </c>
      <c r="C38" s="194"/>
      <c r="D38" s="194"/>
      <c r="E38" s="194"/>
      <c r="F38" s="269"/>
      <c r="G38" s="214"/>
      <c r="H38" s="261"/>
      <c r="I38" s="241"/>
      <c r="J38" s="215"/>
      <c r="K38" s="249"/>
      <c r="L38" s="214"/>
      <c r="M38" s="216"/>
      <c r="N38" s="243"/>
    </row>
    <row r="39" spans="1:14" ht="18.75">
      <c r="A39" s="194"/>
      <c r="B39" s="277" t="s">
        <v>195</v>
      </c>
      <c r="C39" s="194"/>
      <c r="D39" s="194"/>
      <c r="E39" s="194"/>
      <c r="F39" s="269">
        <f>SUM(F36-F40)</f>
        <v>23755</v>
      </c>
      <c r="G39" s="214"/>
      <c r="H39" s="261">
        <v>23615</v>
      </c>
      <c r="I39" s="241">
        <f>SUM(F39-H39)/H39</f>
        <v>0.0059284353165360995</v>
      </c>
      <c r="J39" s="215"/>
      <c r="K39" s="250">
        <f>SUM(K36-K40)</f>
        <v>70487</v>
      </c>
      <c r="L39" s="214"/>
      <c r="M39" s="253">
        <v>59700</v>
      </c>
      <c r="N39" s="243">
        <f>SUM(K39-M39)/M39</f>
        <v>0.18068676716917922</v>
      </c>
    </row>
    <row r="40" spans="1:14" ht="18.75">
      <c r="A40" s="194"/>
      <c r="B40" s="277" t="s">
        <v>196</v>
      </c>
      <c r="C40" s="194"/>
      <c r="D40" s="194"/>
      <c r="E40" s="245">
        <f>SUM(F40/F32)</f>
        <v>0.08005883588989283</v>
      </c>
      <c r="F40" s="269">
        <v>2286</v>
      </c>
      <c r="G40" s="245">
        <f>SUM(H40/H32)</f>
        <v>0.0645206983250115</v>
      </c>
      <c r="H40" s="261">
        <v>1822</v>
      </c>
      <c r="I40" s="242"/>
      <c r="J40" s="245">
        <f>SUM(K40/K32)</f>
        <v>0.07335080058224162</v>
      </c>
      <c r="K40" s="250">
        <v>6299</v>
      </c>
      <c r="L40" s="245">
        <f>SUM(M40/M32)</f>
        <v>0.06352898317196543</v>
      </c>
      <c r="M40" s="253">
        <v>4534</v>
      </c>
      <c r="N40" s="243"/>
    </row>
    <row r="41" spans="1:14" ht="18.75">
      <c r="A41" s="194"/>
      <c r="B41" s="277"/>
      <c r="C41" s="194"/>
      <c r="D41" s="194"/>
      <c r="E41" s="186" t="s">
        <v>282</v>
      </c>
      <c r="F41" s="269"/>
      <c r="G41" s="186" t="s">
        <v>282</v>
      </c>
      <c r="H41" s="266"/>
      <c r="I41" s="242"/>
      <c r="J41" s="186" t="s">
        <v>282</v>
      </c>
      <c r="K41" s="249"/>
      <c r="L41" s="186" t="s">
        <v>282</v>
      </c>
      <c r="M41" s="256"/>
      <c r="N41" s="243"/>
    </row>
    <row r="42" spans="1:14" ht="19.5" thickBot="1">
      <c r="A42" s="194"/>
      <c r="B42" s="277" t="s">
        <v>193</v>
      </c>
      <c r="C42" s="194"/>
      <c r="D42" s="194"/>
      <c r="E42" s="194"/>
      <c r="F42" s="273">
        <f>SUM(F39:F41)</f>
        <v>26041</v>
      </c>
      <c r="G42" s="214"/>
      <c r="H42" s="267">
        <f>SUM(H39:H41)</f>
        <v>25437</v>
      </c>
      <c r="I42" s="241"/>
      <c r="J42" s="215"/>
      <c r="K42" s="260">
        <f>SUM(K39:K41)</f>
        <v>76786</v>
      </c>
      <c r="L42" s="214"/>
      <c r="M42" s="257">
        <f>SUM(M39:M41)</f>
        <v>64234</v>
      </c>
      <c r="N42" s="243"/>
    </row>
    <row r="43" spans="1:14" ht="19.5" thickTop="1">
      <c r="A43" s="194"/>
      <c r="B43" s="277"/>
      <c r="C43" s="194"/>
      <c r="D43" s="194"/>
      <c r="E43" s="194"/>
      <c r="F43" s="269"/>
      <c r="G43" s="214"/>
      <c r="H43" s="261"/>
      <c r="I43" s="241"/>
      <c r="J43" s="215"/>
      <c r="K43" s="249"/>
      <c r="L43" s="214"/>
      <c r="M43" s="216"/>
      <c r="N43" s="243"/>
    </row>
    <row r="44" spans="1:14" ht="19.5" thickBot="1">
      <c r="A44" s="194"/>
      <c r="B44" s="277" t="s">
        <v>192</v>
      </c>
      <c r="C44" s="194"/>
      <c r="D44" s="194"/>
      <c r="E44" s="194"/>
      <c r="F44" s="272">
        <f>SUM('KLSE notes-31.12.08'!F160)</f>
        <v>328849</v>
      </c>
      <c r="G44" s="214"/>
      <c r="H44" s="265">
        <v>330000</v>
      </c>
      <c r="I44" s="241"/>
      <c r="J44" s="215"/>
      <c r="K44" s="259">
        <f>SUM('KLSE notes-31.12.08'!G160)</f>
        <v>328833</v>
      </c>
      <c r="L44" s="214"/>
      <c r="M44" s="255">
        <v>330000</v>
      </c>
      <c r="N44" s="243"/>
    </row>
    <row r="45" spans="1:14" ht="19.5" thickTop="1">
      <c r="A45" s="194"/>
      <c r="B45" s="277"/>
      <c r="C45" s="194"/>
      <c r="D45" s="194"/>
      <c r="E45" s="194"/>
      <c r="F45" s="228"/>
      <c r="G45" s="214"/>
      <c r="H45" s="215"/>
      <c r="I45" s="241"/>
      <c r="J45" s="215"/>
      <c r="K45" s="235"/>
      <c r="L45" s="214"/>
      <c r="M45" s="216"/>
      <c r="N45" s="243"/>
    </row>
    <row r="46" spans="1:14" ht="18.75">
      <c r="A46" s="194"/>
      <c r="B46" s="277" t="s">
        <v>15</v>
      </c>
      <c r="C46" s="194"/>
      <c r="D46" s="194"/>
      <c r="E46" s="194"/>
      <c r="F46" s="228"/>
      <c r="G46" s="214"/>
      <c r="H46" s="215"/>
      <c r="I46" s="241"/>
      <c r="J46" s="215"/>
      <c r="K46" s="235"/>
      <c r="L46" s="214"/>
      <c r="M46" s="216"/>
      <c r="N46" s="243"/>
    </row>
    <row r="47" spans="1:14" ht="19.5" thickBot="1">
      <c r="A47" s="194"/>
      <c r="B47" s="277" t="s">
        <v>16</v>
      </c>
      <c r="C47" s="194"/>
      <c r="D47" s="194"/>
      <c r="E47" s="194"/>
      <c r="F47" s="188">
        <f>SUM('KLSE notes-31.12.08'!F161)</f>
        <v>7.2236801693178325</v>
      </c>
      <c r="G47" s="214"/>
      <c r="H47" s="188">
        <f>SUM(H39/H44)*100</f>
        <v>7.156060606060606</v>
      </c>
      <c r="I47" s="241">
        <f>SUM(F47-H47)/H47</f>
        <v>0.00944927201985377</v>
      </c>
      <c r="J47" s="215"/>
      <c r="K47" s="237">
        <f>SUM('KLSE notes-31.12.08'!G161)</f>
        <v>21.435500694881597</v>
      </c>
      <c r="L47" s="214"/>
      <c r="M47" s="190">
        <f>SUM(M39/M44)*100</f>
        <v>18.09090909090909</v>
      </c>
      <c r="N47" s="241">
        <f>SUM(K47-M47)/M47</f>
        <v>0.18487692283265114</v>
      </c>
    </row>
    <row r="48" spans="1:14" ht="19.5" thickTop="1">
      <c r="A48" s="194"/>
      <c r="B48" s="277"/>
      <c r="C48" s="194"/>
      <c r="D48" s="194"/>
      <c r="E48" s="194"/>
      <c r="F48" s="228"/>
      <c r="G48" s="214"/>
      <c r="H48" s="215"/>
      <c r="I48" s="241"/>
      <c r="J48" s="215"/>
      <c r="K48" s="235"/>
      <c r="L48" s="214"/>
      <c r="M48" s="216"/>
      <c r="N48" s="204"/>
    </row>
    <row r="49" spans="1:14" ht="19.5" thickBot="1">
      <c r="A49" s="194"/>
      <c r="B49" s="277" t="s">
        <v>17</v>
      </c>
      <c r="C49" s="194"/>
      <c r="D49" s="194"/>
      <c r="E49" s="194"/>
      <c r="F49" s="229" t="s">
        <v>18</v>
      </c>
      <c r="G49" s="214"/>
      <c r="H49" s="189" t="s">
        <v>18</v>
      </c>
      <c r="I49" s="241"/>
      <c r="J49" s="215"/>
      <c r="K49" s="237" t="str">
        <f>'[1]Condensed PL-31.3.2005-final'!F44</f>
        <v>NA</v>
      </c>
      <c r="L49" s="214"/>
      <c r="M49" s="187" t="s">
        <v>18</v>
      </c>
      <c r="N49" s="204"/>
    </row>
    <row r="50" spans="1:14" ht="19.5" thickTop="1">
      <c r="A50" s="194"/>
      <c r="B50" s="194"/>
      <c r="C50" s="194"/>
      <c r="D50" s="194"/>
      <c r="E50" s="194"/>
      <c r="F50" s="230"/>
      <c r="G50" s="217"/>
      <c r="H50" s="218"/>
      <c r="I50" s="219"/>
      <c r="J50" s="219"/>
      <c r="K50" s="238"/>
      <c r="L50" s="217"/>
      <c r="M50" s="220"/>
      <c r="N50" s="221"/>
    </row>
    <row r="51" spans="1:14" ht="18">
      <c r="A51" s="192"/>
      <c r="B51" s="192"/>
      <c r="C51" s="192"/>
      <c r="D51" s="192"/>
      <c r="E51" s="192"/>
      <c r="F51" s="231"/>
      <c r="G51" s="192"/>
      <c r="H51" s="192"/>
      <c r="I51" s="192"/>
      <c r="J51" s="192"/>
      <c r="K51" s="231"/>
      <c r="L51" s="192"/>
      <c r="M51" s="192"/>
      <c r="N51" s="176"/>
    </row>
    <row r="52" spans="1:14" ht="18">
      <c r="A52" s="192"/>
      <c r="B52" s="194" t="s">
        <v>240</v>
      </c>
      <c r="C52" s="192"/>
      <c r="D52" s="192"/>
      <c r="E52" s="192"/>
      <c r="F52" s="192"/>
      <c r="G52" s="192"/>
      <c r="H52" s="192"/>
      <c r="I52" s="192"/>
      <c r="J52" s="192"/>
      <c r="K52" s="231"/>
      <c r="L52" s="192"/>
      <c r="M52" s="192"/>
      <c r="N52" s="176"/>
    </row>
    <row r="53" spans="1:14" ht="15.75">
      <c r="A53" s="192"/>
      <c r="B53" s="194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76"/>
    </row>
    <row r="54" spans="1:14" ht="15.75">
      <c r="A54" s="192"/>
      <c r="B54" s="194" t="s">
        <v>19</v>
      </c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76"/>
    </row>
    <row r="55" spans="1:14" ht="15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76"/>
    </row>
  </sheetData>
  <sheetProtection password="DF0A" sheet="1" objects="1" scenarios="1"/>
  <mergeCells count="2">
    <mergeCell ref="F10:H10"/>
    <mergeCell ref="K10:M10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4"/>
  <sheetViews>
    <sheetView workbookViewId="0" topLeftCell="A1">
      <selection activeCell="A1" sqref="A1"/>
    </sheetView>
  </sheetViews>
  <sheetFormatPr defaultColWidth="9.140625" defaultRowHeight="12.75"/>
  <cols>
    <col min="2" max="2" width="36.57421875" style="0" customWidth="1"/>
    <col min="3" max="3" width="22.421875" style="0" customWidth="1"/>
    <col min="4" max="4" width="22.00390625" style="0" customWidth="1"/>
    <col min="5" max="5" width="12.00390625" style="0" customWidth="1"/>
    <col min="6" max="6" width="23.7109375" style="0" customWidth="1"/>
    <col min="7" max="7" width="24.421875" style="0" customWidth="1"/>
    <col min="8" max="8" width="14.00390625" style="0" customWidth="1"/>
    <col min="12" max="12" width="10.28125" style="0" customWidth="1"/>
  </cols>
  <sheetData>
    <row r="1" ht="19.5">
      <c r="A1" s="26" t="s">
        <v>27</v>
      </c>
    </row>
    <row r="2" ht="15">
      <c r="A2" s="27" t="s">
        <v>3</v>
      </c>
    </row>
    <row r="3" ht="18">
      <c r="A3" s="3" t="s">
        <v>284</v>
      </c>
    </row>
    <row r="4" ht="15">
      <c r="A4" s="27"/>
    </row>
    <row r="5" ht="12.75">
      <c r="A5" s="28" t="s">
        <v>72</v>
      </c>
    </row>
    <row r="6" spans="4:6" ht="12.75">
      <c r="D6" s="14"/>
      <c r="E6" s="14"/>
      <c r="F6" s="14"/>
    </row>
    <row r="7" spans="1:2" ht="18.75">
      <c r="A7" s="2" t="s">
        <v>73</v>
      </c>
      <c r="B7" s="29" t="s">
        <v>159</v>
      </c>
    </row>
    <row r="8" spans="1:2" ht="14.25">
      <c r="A8" s="13"/>
      <c r="B8" s="37"/>
    </row>
    <row r="9" spans="2:8" ht="14.25">
      <c r="B9" s="38"/>
      <c r="C9" s="39" t="s">
        <v>74</v>
      </c>
      <c r="D9" s="39" t="s">
        <v>75</v>
      </c>
      <c r="E9" s="39" t="s">
        <v>76</v>
      </c>
      <c r="F9" s="40" t="s">
        <v>77</v>
      </c>
      <c r="G9" s="40" t="s">
        <v>0</v>
      </c>
      <c r="H9" s="41" t="s">
        <v>76</v>
      </c>
    </row>
    <row r="10" spans="2:8" ht="14.25">
      <c r="B10" s="42"/>
      <c r="C10" s="43" t="s">
        <v>78</v>
      </c>
      <c r="D10" s="43" t="s">
        <v>79</v>
      </c>
      <c r="E10" s="43" t="s">
        <v>80</v>
      </c>
      <c r="F10" s="44" t="s">
        <v>81</v>
      </c>
      <c r="G10" s="44" t="s">
        <v>82</v>
      </c>
      <c r="H10" s="45" t="s">
        <v>80</v>
      </c>
    </row>
    <row r="11" spans="2:8" ht="14.25">
      <c r="B11" s="42"/>
      <c r="C11" s="46"/>
      <c r="D11" s="43" t="s">
        <v>78</v>
      </c>
      <c r="E11" s="43"/>
      <c r="F11" s="44"/>
      <c r="G11" s="44" t="s">
        <v>83</v>
      </c>
      <c r="H11" s="4"/>
    </row>
    <row r="12" spans="2:8" ht="14.25">
      <c r="B12" s="38"/>
      <c r="C12" s="39" t="s">
        <v>291</v>
      </c>
      <c r="D12" s="39" t="s">
        <v>321</v>
      </c>
      <c r="E12" s="39"/>
      <c r="F12" s="39" t="s">
        <v>224</v>
      </c>
      <c r="G12" s="39" t="s">
        <v>212</v>
      </c>
      <c r="H12" s="4"/>
    </row>
    <row r="13" spans="2:8" ht="14.25">
      <c r="B13" s="47"/>
      <c r="C13" s="48" t="s">
        <v>288</v>
      </c>
      <c r="D13" s="48" t="s">
        <v>293</v>
      </c>
      <c r="E13" s="48"/>
      <c r="F13" s="48" t="s">
        <v>288</v>
      </c>
      <c r="G13" s="48" t="s">
        <v>293</v>
      </c>
      <c r="H13" s="4"/>
    </row>
    <row r="14" spans="2:8" ht="18.75">
      <c r="B14" s="49"/>
      <c r="C14" s="50" t="s">
        <v>84</v>
      </c>
      <c r="D14" s="50" t="s">
        <v>84</v>
      </c>
      <c r="E14" s="51"/>
      <c r="F14" s="52" t="s">
        <v>84</v>
      </c>
      <c r="G14" s="52" t="s">
        <v>84</v>
      </c>
      <c r="H14" s="4"/>
    </row>
    <row r="15" spans="2:8" ht="14.25">
      <c r="B15" s="53"/>
      <c r="C15" s="51" t="s">
        <v>2</v>
      </c>
      <c r="D15" s="51" t="s">
        <v>2</v>
      </c>
      <c r="E15" s="51"/>
      <c r="F15" s="54" t="s">
        <v>2</v>
      </c>
      <c r="G15" s="51" t="s">
        <v>2</v>
      </c>
      <c r="H15" s="4"/>
    </row>
    <row r="16" spans="2:8" ht="15">
      <c r="B16" s="53" t="s">
        <v>85</v>
      </c>
      <c r="C16" s="17">
        <v>79622</v>
      </c>
      <c r="D16" s="17">
        <v>68297</v>
      </c>
      <c r="E16" s="55">
        <f>SUM(C16-D16)/D16</f>
        <v>0.16581987495790446</v>
      </c>
      <c r="F16" s="17">
        <v>248833</v>
      </c>
      <c r="G16" s="17">
        <v>204076</v>
      </c>
      <c r="H16" s="55">
        <f>SUM(F16-G16)/G16</f>
        <v>0.21931535310374567</v>
      </c>
    </row>
    <row r="17" spans="2:8" ht="15">
      <c r="B17" s="53" t="s">
        <v>230</v>
      </c>
      <c r="C17" s="17">
        <v>46600</v>
      </c>
      <c r="D17" s="17">
        <v>87811</v>
      </c>
      <c r="E17" s="56">
        <f>SUM(C17-D17)/D17</f>
        <v>-0.46931477833073304</v>
      </c>
      <c r="F17" s="17">
        <v>216118</v>
      </c>
      <c r="G17" s="17">
        <v>214663</v>
      </c>
      <c r="H17" s="56">
        <f>SUM(F17-G17)/G17</f>
        <v>0.006778066084979713</v>
      </c>
    </row>
    <row r="18" spans="2:8" ht="17.25">
      <c r="B18" s="53" t="s">
        <v>86</v>
      </c>
      <c r="C18" s="57">
        <v>196362</v>
      </c>
      <c r="D18" s="57">
        <v>197102</v>
      </c>
      <c r="E18" s="56">
        <f>SUM(C18-D18)/D18</f>
        <v>-0.0037544012744670273</v>
      </c>
      <c r="F18" s="17">
        <v>613746</v>
      </c>
      <c r="G18" s="17">
        <v>556208</v>
      </c>
      <c r="H18" s="56">
        <f>SUM(F18-G18)/G18</f>
        <v>0.1034469119466099</v>
      </c>
    </row>
    <row r="19" spans="2:8" ht="18" thickBot="1">
      <c r="B19" s="53" t="s">
        <v>59</v>
      </c>
      <c r="C19" s="58">
        <f>SUM(C16:C18)</f>
        <v>322584</v>
      </c>
      <c r="D19" s="59">
        <f>SUM(D16:D18)</f>
        <v>353210</v>
      </c>
      <c r="E19" s="128">
        <f>SUM(C19-D19)/D19</f>
        <v>-0.08670762435944622</v>
      </c>
      <c r="F19" s="61">
        <f>SUM(F16:F18)</f>
        <v>1078697</v>
      </c>
      <c r="G19" s="62">
        <f>SUM(G16:G18)</f>
        <v>974947</v>
      </c>
      <c r="H19" s="128">
        <f>SUM(F19-G19)/G19</f>
        <v>0.1064160410771047</v>
      </c>
    </row>
    <row r="20" spans="2:8" ht="13.5" thickTop="1">
      <c r="B20" s="63"/>
      <c r="C20" s="6"/>
      <c r="D20" s="64"/>
      <c r="E20" s="64"/>
      <c r="F20" s="65"/>
      <c r="G20" s="64"/>
      <c r="H20" s="4"/>
    </row>
    <row r="21" spans="2:8" ht="14.25">
      <c r="B21" s="53"/>
      <c r="C21" s="39" t="s">
        <v>291</v>
      </c>
      <c r="D21" s="39" t="s">
        <v>292</v>
      </c>
      <c r="E21" s="39"/>
      <c r="F21" s="39" t="s">
        <v>224</v>
      </c>
      <c r="G21" s="39" t="s">
        <v>212</v>
      </c>
      <c r="H21" s="4"/>
    </row>
    <row r="22" spans="2:8" ht="14.25">
      <c r="B22" s="53"/>
      <c r="C22" s="48" t="s">
        <v>288</v>
      </c>
      <c r="D22" s="48" t="s">
        <v>293</v>
      </c>
      <c r="E22" s="48"/>
      <c r="F22" s="48" t="s">
        <v>288</v>
      </c>
      <c r="G22" s="48" t="s">
        <v>293</v>
      </c>
      <c r="H22" s="4"/>
    </row>
    <row r="23" spans="2:8" ht="18.75">
      <c r="B23" s="53"/>
      <c r="C23" s="50" t="s">
        <v>56</v>
      </c>
      <c r="D23" s="50" t="s">
        <v>56</v>
      </c>
      <c r="E23" s="51"/>
      <c r="F23" s="52" t="s">
        <v>56</v>
      </c>
      <c r="G23" s="50" t="s">
        <v>56</v>
      </c>
      <c r="H23" s="4"/>
    </row>
    <row r="24" spans="2:8" ht="14.25">
      <c r="B24" s="53"/>
      <c r="C24" s="51" t="s">
        <v>2</v>
      </c>
      <c r="D24" s="39" t="s">
        <v>2</v>
      </c>
      <c r="E24" s="39"/>
      <c r="F24" s="117" t="s">
        <v>2</v>
      </c>
      <c r="G24" s="39" t="s">
        <v>2</v>
      </c>
      <c r="H24" s="4"/>
    </row>
    <row r="25" spans="2:8" ht="14.25">
      <c r="B25" s="53"/>
      <c r="C25" s="51"/>
      <c r="D25" s="51"/>
      <c r="E25" s="39"/>
      <c r="F25" s="118"/>
      <c r="G25" s="51"/>
      <c r="H25" s="4"/>
    </row>
    <row r="26" spans="2:8" ht="15">
      <c r="B26" s="53" t="s">
        <v>85</v>
      </c>
      <c r="C26" s="17">
        <v>10839</v>
      </c>
      <c r="D26" s="17">
        <v>10584</v>
      </c>
      <c r="E26" s="66">
        <f>SUM(C26-D26)/D26</f>
        <v>0.02409297052154195</v>
      </c>
      <c r="F26" s="135">
        <v>38595</v>
      </c>
      <c r="G26" s="16">
        <v>30422</v>
      </c>
      <c r="H26" s="66">
        <f>SUM(F26-G26)/G26</f>
        <v>0.2686542633620406</v>
      </c>
    </row>
    <row r="27" spans="2:8" ht="15">
      <c r="B27" s="53" t="s">
        <v>230</v>
      </c>
      <c r="C27" s="17">
        <v>2944</v>
      </c>
      <c r="D27" s="17">
        <v>3243</v>
      </c>
      <c r="E27" s="55">
        <f>SUM(C27-D27)/D27</f>
        <v>-0.09219858156028368</v>
      </c>
      <c r="F27" s="17">
        <v>8348</v>
      </c>
      <c r="G27" s="16">
        <v>7018</v>
      </c>
      <c r="H27" s="55">
        <f>SUM(F27-G27)/G27</f>
        <v>0.18951268167569107</v>
      </c>
    </row>
    <row r="28" spans="2:8" ht="17.25">
      <c r="B28" s="53" t="s">
        <v>86</v>
      </c>
      <c r="C28" s="57">
        <v>14771</v>
      </c>
      <c r="D28" s="57">
        <v>14412</v>
      </c>
      <c r="E28" s="55">
        <f>SUM(C28-D28)/D28</f>
        <v>0.024909797391063002</v>
      </c>
      <c r="F28" s="136">
        <v>38932</v>
      </c>
      <c r="G28" s="16">
        <v>33929</v>
      </c>
      <c r="H28" s="55">
        <f>SUM(F28-G28)/G28</f>
        <v>0.14745497951604822</v>
      </c>
    </row>
    <row r="29" spans="2:8" ht="17.25">
      <c r="B29" s="53" t="s">
        <v>59</v>
      </c>
      <c r="C29" s="58">
        <f>SUM(C26:C28)</f>
        <v>28554</v>
      </c>
      <c r="D29" s="58">
        <f>SUM(D26:D28)</f>
        <v>28239</v>
      </c>
      <c r="E29" s="60">
        <f>SUM(C29-D29)/D29</f>
        <v>0.011154785934346116</v>
      </c>
      <c r="F29" s="68">
        <f>SUM(F26:F28)</f>
        <v>85875</v>
      </c>
      <c r="G29" s="129">
        <f>SUM(G26:G28)</f>
        <v>71369</v>
      </c>
      <c r="H29" s="60">
        <f>SUM(F29-G29)/G29</f>
        <v>0.2032535134302008</v>
      </c>
    </row>
    <row r="30" spans="2:8" ht="17.25">
      <c r="B30" s="69"/>
      <c r="C30" s="247"/>
      <c r="D30" s="70"/>
      <c r="E30" s="70"/>
      <c r="F30" s="70"/>
      <c r="G30" s="71"/>
      <c r="H30" s="72"/>
    </row>
    <row r="31" spans="2:8" ht="17.25">
      <c r="B31" s="73"/>
      <c r="C31" s="74"/>
      <c r="D31" s="73"/>
      <c r="E31" s="73"/>
      <c r="F31" s="73"/>
      <c r="G31" s="75"/>
      <c r="H31" s="75"/>
    </row>
    <row r="32" spans="1:2" ht="12.75">
      <c r="A32" s="14" t="s">
        <v>87</v>
      </c>
      <c r="B32" t="s">
        <v>305</v>
      </c>
    </row>
    <row r="33" spans="1:2" ht="12.75">
      <c r="A33" s="14"/>
      <c r="B33" t="s">
        <v>322</v>
      </c>
    </row>
    <row r="34" spans="1:2" ht="15">
      <c r="A34" s="14"/>
      <c r="B34" s="36" t="s">
        <v>306</v>
      </c>
    </row>
    <row r="35" ht="12.75">
      <c r="A35" s="14"/>
    </row>
    <row r="36" ht="12.75">
      <c r="A36" s="14"/>
    </row>
    <row r="37" spans="1:2" ht="12.75">
      <c r="A37" s="14" t="s">
        <v>88</v>
      </c>
      <c r="B37" t="s">
        <v>307</v>
      </c>
    </row>
    <row r="38" spans="1:2" ht="12.75">
      <c r="A38" s="14"/>
      <c r="B38" t="s">
        <v>323</v>
      </c>
    </row>
    <row r="39" ht="12.75">
      <c r="A39" s="14"/>
    </row>
    <row r="40" ht="12.75">
      <c r="A40" s="14"/>
    </row>
    <row r="41" spans="1:2" ht="12.75">
      <c r="A41" s="14"/>
      <c r="B41" t="s">
        <v>308</v>
      </c>
    </row>
    <row r="42" spans="1:2" ht="15">
      <c r="A42" s="14"/>
      <c r="B42" s="36" t="s">
        <v>324</v>
      </c>
    </row>
    <row r="43" spans="1:2" ht="15">
      <c r="A43" s="14"/>
      <c r="B43" s="36"/>
    </row>
    <row r="44" spans="1:2" ht="15">
      <c r="A44" s="14" t="s">
        <v>89</v>
      </c>
      <c r="B44" s="36" t="s">
        <v>309</v>
      </c>
    </row>
    <row r="45" ht="15">
      <c r="B45" s="36" t="s">
        <v>325</v>
      </c>
    </row>
    <row r="47" ht="15">
      <c r="B47" s="36" t="s">
        <v>310</v>
      </c>
    </row>
    <row r="48" ht="15">
      <c r="B48" s="36"/>
    </row>
    <row r="57" spans="1:2" ht="18.75">
      <c r="A57" s="2" t="s">
        <v>90</v>
      </c>
      <c r="B57" s="29" t="s">
        <v>91</v>
      </c>
    </row>
    <row r="58" spans="2:8" ht="14.25">
      <c r="B58" s="76"/>
      <c r="C58" s="77" t="s">
        <v>92</v>
      </c>
      <c r="D58" s="154" t="s">
        <v>231</v>
      </c>
      <c r="E58" s="39" t="s">
        <v>76</v>
      </c>
      <c r="F58" s="77" t="s">
        <v>92</v>
      </c>
      <c r="G58" s="51" t="s">
        <v>93</v>
      </c>
      <c r="H58" s="39" t="s">
        <v>76</v>
      </c>
    </row>
    <row r="59" spans="2:8" ht="14.25">
      <c r="B59" s="53"/>
      <c r="C59" s="39" t="s">
        <v>294</v>
      </c>
      <c r="D59" s="39" t="s">
        <v>268</v>
      </c>
      <c r="E59" s="43" t="s">
        <v>80</v>
      </c>
      <c r="F59" s="39" t="s">
        <v>294</v>
      </c>
      <c r="G59" s="39" t="s">
        <v>268</v>
      </c>
      <c r="H59" s="43" t="s">
        <v>80</v>
      </c>
    </row>
    <row r="60" spans="2:8" ht="14.25">
      <c r="B60" s="53"/>
      <c r="C60" s="48" t="s">
        <v>288</v>
      </c>
      <c r="D60" s="48" t="s">
        <v>267</v>
      </c>
      <c r="E60" s="46"/>
      <c r="F60" s="48" t="s">
        <v>288</v>
      </c>
      <c r="G60" s="48" t="s">
        <v>267</v>
      </c>
      <c r="H60" s="43"/>
    </row>
    <row r="61" spans="2:8" ht="18.75">
      <c r="B61" s="63"/>
      <c r="C61" s="50" t="s">
        <v>84</v>
      </c>
      <c r="D61" s="78" t="s">
        <v>84</v>
      </c>
      <c r="E61" s="48"/>
      <c r="F61" s="50" t="s">
        <v>56</v>
      </c>
      <c r="G61" s="78" t="s">
        <v>56</v>
      </c>
      <c r="H61" s="48"/>
    </row>
    <row r="62" spans="2:8" ht="12.75">
      <c r="B62" s="4" t="s">
        <v>94</v>
      </c>
      <c r="C62" s="79"/>
      <c r="D62" s="4"/>
      <c r="E62" s="4"/>
      <c r="F62" s="4"/>
      <c r="G62" s="79"/>
      <c r="H62" s="4"/>
    </row>
    <row r="63" spans="2:8" ht="15">
      <c r="B63" s="53" t="s">
        <v>85</v>
      </c>
      <c r="C63" s="17">
        <f>SUM(C16)</f>
        <v>79622</v>
      </c>
      <c r="D63" s="17">
        <v>85228</v>
      </c>
      <c r="E63" s="56">
        <f>SUM(C63-D63)/D63</f>
        <v>-0.0657765053738208</v>
      </c>
      <c r="F63" s="17">
        <f>SUM(C26)</f>
        <v>10839</v>
      </c>
      <c r="G63" s="17">
        <v>15171</v>
      </c>
      <c r="H63" s="55">
        <f>SUM(F63-G63)/G63</f>
        <v>-0.28554478940083056</v>
      </c>
    </row>
    <row r="64" spans="2:8" ht="15">
      <c r="B64" s="53" t="s">
        <v>230</v>
      </c>
      <c r="C64" s="17">
        <f>SUM(C17)</f>
        <v>46600</v>
      </c>
      <c r="D64" s="17">
        <v>73089</v>
      </c>
      <c r="E64" s="56">
        <f>SUM(C64-D64)/D64</f>
        <v>-0.3624211577665586</v>
      </c>
      <c r="F64" s="17">
        <f>SUM(C27)</f>
        <v>2944</v>
      </c>
      <c r="G64" s="17">
        <v>2349</v>
      </c>
      <c r="H64" s="55">
        <f>SUM(F64-G64)/G64</f>
        <v>0.25329927628778204</v>
      </c>
    </row>
    <row r="65" spans="2:8" ht="17.25">
      <c r="B65" s="53" t="s">
        <v>86</v>
      </c>
      <c r="C65" s="67">
        <f>SUM(C18)</f>
        <v>196362</v>
      </c>
      <c r="D65" s="67">
        <v>233303</v>
      </c>
      <c r="E65" s="56">
        <f>SUM(C65-D65)/D65</f>
        <v>-0.15833915551878888</v>
      </c>
      <c r="F65" s="67">
        <f>SUM(C28)</f>
        <v>14771</v>
      </c>
      <c r="G65" s="67">
        <v>12951</v>
      </c>
      <c r="H65" s="55">
        <f>SUM(F65-G65)/G65</f>
        <v>0.1405296888271176</v>
      </c>
    </row>
    <row r="66" spans="2:8" ht="17.25">
      <c r="B66" s="6" t="s">
        <v>59</v>
      </c>
      <c r="C66" s="80">
        <f>SUM(C63:C65)</f>
        <v>322584</v>
      </c>
      <c r="D66" s="80">
        <f>SUM(D63:D65)</f>
        <v>391620</v>
      </c>
      <c r="E66" s="128">
        <f>SUM(C66-D66)/D66</f>
        <v>-0.1762831316071702</v>
      </c>
      <c r="F66" s="80">
        <f>SUM(F63:F65)</f>
        <v>28554</v>
      </c>
      <c r="G66" s="80">
        <f>SUM(G63:G65)</f>
        <v>30471</v>
      </c>
      <c r="H66" s="81">
        <f>SUM(F66-G66)/G66</f>
        <v>-0.06291227724721866</v>
      </c>
    </row>
    <row r="67" spans="2:8" ht="16.5">
      <c r="B67" s="82"/>
      <c r="C67" s="83"/>
      <c r="D67" s="155"/>
      <c r="E67" s="84"/>
      <c r="F67" s="84"/>
      <c r="G67" s="85"/>
      <c r="H67" s="86"/>
    </row>
    <row r="68" spans="2:8" ht="16.5">
      <c r="B68" s="73"/>
      <c r="C68" s="87"/>
      <c r="D68" s="88"/>
      <c r="E68" s="88"/>
      <c r="F68" s="88"/>
      <c r="G68" s="89"/>
      <c r="H68" s="90"/>
    </row>
    <row r="69" spans="1:2" ht="12.75">
      <c r="A69" s="14" t="s">
        <v>87</v>
      </c>
      <c r="B69" s="151" t="s">
        <v>316</v>
      </c>
    </row>
    <row r="70" spans="1:2" ht="12.75">
      <c r="A70" s="14"/>
      <c r="B70" t="s">
        <v>317</v>
      </c>
    </row>
    <row r="72" spans="1:2" ht="15">
      <c r="A72" s="14" t="s">
        <v>88</v>
      </c>
      <c r="B72" s="36" t="s">
        <v>311</v>
      </c>
    </row>
    <row r="73" spans="1:2" ht="12.75">
      <c r="A73" s="14"/>
      <c r="B73" t="s">
        <v>320</v>
      </c>
    </row>
    <row r="74" ht="12.75">
      <c r="A74" s="14"/>
    </row>
    <row r="76" spans="1:2" ht="12.75">
      <c r="A76" s="14" t="s">
        <v>95</v>
      </c>
      <c r="B76" t="s">
        <v>312</v>
      </c>
    </row>
    <row r="77" ht="12.75">
      <c r="B77" t="s">
        <v>313</v>
      </c>
    </row>
    <row r="80" spans="1:6" ht="18.75">
      <c r="A80" s="2" t="s">
        <v>96</v>
      </c>
      <c r="B80" s="12" t="s">
        <v>295</v>
      </c>
      <c r="F80" s="7"/>
    </row>
    <row r="81" spans="2:6" ht="15">
      <c r="B81" s="21" t="s">
        <v>296</v>
      </c>
      <c r="F81" s="7"/>
    </row>
    <row r="82" spans="2:6" ht="15">
      <c r="B82" s="21"/>
      <c r="F82" s="7"/>
    </row>
    <row r="83" spans="1:2" ht="18.75">
      <c r="A83" s="2" t="s">
        <v>97</v>
      </c>
      <c r="B83" s="12" t="s">
        <v>98</v>
      </c>
    </row>
    <row r="84" ht="15">
      <c r="B84" s="21" t="s">
        <v>99</v>
      </c>
    </row>
    <row r="85" spans="2:7" ht="15">
      <c r="B85" s="21"/>
      <c r="G85" s="13" t="s">
        <v>163</v>
      </c>
    </row>
    <row r="86" spans="1:8" ht="24" customHeight="1">
      <c r="A86" s="2" t="s">
        <v>100</v>
      </c>
      <c r="B86" s="91" t="s">
        <v>101</v>
      </c>
      <c r="E86" s="13"/>
      <c r="G86" s="31" t="s">
        <v>52</v>
      </c>
      <c r="H86" s="13"/>
    </row>
    <row r="87" ht="14.25">
      <c r="G87" s="92" t="s">
        <v>288</v>
      </c>
    </row>
    <row r="88" ht="12.75">
      <c r="G88" s="98" t="s">
        <v>2</v>
      </c>
    </row>
    <row r="89" spans="2:7" ht="15">
      <c r="B89" t="s">
        <v>103</v>
      </c>
      <c r="G89" s="16">
        <v>10418</v>
      </c>
    </row>
    <row r="90" spans="2:8" ht="17.25">
      <c r="B90" t="s">
        <v>104</v>
      </c>
      <c r="E90" s="93"/>
      <c r="F90" s="148"/>
      <c r="G90" s="148">
        <v>-1329</v>
      </c>
      <c r="H90" s="33"/>
    </row>
    <row r="91" spans="5:8" ht="17.25">
      <c r="E91" s="95"/>
      <c r="F91" s="94"/>
      <c r="G91" s="96">
        <f>SUM(G89:G90)</f>
        <v>9089</v>
      </c>
      <c r="H91" s="97"/>
    </row>
    <row r="92" ht="12.75">
      <c r="B92" t="s">
        <v>105</v>
      </c>
    </row>
    <row r="94" spans="1:2" ht="18.75">
      <c r="A94" s="2" t="s">
        <v>106</v>
      </c>
      <c r="B94" s="29" t="s">
        <v>107</v>
      </c>
    </row>
    <row r="95" ht="15">
      <c r="B95" s="36" t="s">
        <v>165</v>
      </c>
    </row>
    <row r="96" ht="15">
      <c r="B96" s="36"/>
    </row>
    <row r="97" spans="1:7" ht="18.75">
      <c r="A97" s="2" t="s">
        <v>108</v>
      </c>
      <c r="B97" s="29" t="s">
        <v>109</v>
      </c>
      <c r="F97" s="13" t="s">
        <v>102</v>
      </c>
      <c r="G97" s="31" t="s">
        <v>52</v>
      </c>
    </row>
    <row r="98" spans="1:7" ht="18.75">
      <c r="A98" s="99"/>
      <c r="B98" s="36" t="s">
        <v>110</v>
      </c>
      <c r="F98" s="92" t="s">
        <v>288</v>
      </c>
      <c r="G98" s="92" t="s">
        <v>288</v>
      </c>
    </row>
    <row r="99" spans="1:7" ht="18.75">
      <c r="A99" s="99"/>
      <c r="B99" s="100" t="s">
        <v>111</v>
      </c>
      <c r="F99" s="98" t="s">
        <v>2</v>
      </c>
      <c r="G99" s="98" t="s">
        <v>2</v>
      </c>
    </row>
    <row r="100" spans="1:7" ht="20.25">
      <c r="A100" s="99"/>
      <c r="B100" s="36" t="s">
        <v>112</v>
      </c>
      <c r="F100" s="22">
        <v>4</v>
      </c>
      <c r="G100" s="22">
        <v>4</v>
      </c>
    </row>
    <row r="101" spans="1:7" ht="20.25">
      <c r="A101" s="99"/>
      <c r="B101" s="36" t="s">
        <v>113</v>
      </c>
      <c r="F101" s="96">
        <v>4</v>
      </c>
      <c r="G101" s="96">
        <v>4</v>
      </c>
    </row>
    <row r="102" spans="1:7" ht="20.25">
      <c r="A102" s="99"/>
      <c r="B102" s="36" t="s">
        <v>114</v>
      </c>
      <c r="F102" s="94">
        <v>4</v>
      </c>
      <c r="G102" s="94">
        <v>4</v>
      </c>
    </row>
    <row r="103" spans="1:7" ht="20.25">
      <c r="A103" s="99"/>
      <c r="B103" s="36"/>
      <c r="F103" s="94"/>
      <c r="G103" s="94"/>
    </row>
    <row r="104" spans="1:7" ht="20.25">
      <c r="A104" s="99"/>
      <c r="B104" s="36"/>
      <c r="F104" s="94"/>
      <c r="G104" s="94"/>
    </row>
    <row r="105" spans="1:7" ht="20.25">
      <c r="A105" s="99"/>
      <c r="B105" s="36"/>
      <c r="F105" s="94"/>
      <c r="G105" s="94"/>
    </row>
    <row r="106" spans="1:7" ht="20.25">
      <c r="A106" s="99"/>
      <c r="B106" s="36"/>
      <c r="F106" s="94"/>
      <c r="G106" s="94"/>
    </row>
    <row r="107" spans="1:8" ht="20.25">
      <c r="A107" s="99"/>
      <c r="B107" s="36"/>
      <c r="H107" s="94"/>
    </row>
    <row r="108" spans="1:2" ht="18.75">
      <c r="A108" s="2" t="s">
        <v>115</v>
      </c>
      <c r="B108" s="29" t="s">
        <v>116</v>
      </c>
    </row>
    <row r="109" spans="1:2" ht="15">
      <c r="A109" s="13"/>
      <c r="B109" s="36" t="s">
        <v>210</v>
      </c>
    </row>
    <row r="110" spans="1:2" ht="15">
      <c r="A110" s="13"/>
      <c r="B110" s="36"/>
    </row>
    <row r="111" spans="1:8" ht="18.75">
      <c r="A111" s="2" t="s">
        <v>117</v>
      </c>
      <c r="B111" s="12" t="s">
        <v>118</v>
      </c>
      <c r="G111" s="14" t="s">
        <v>2</v>
      </c>
      <c r="H111" s="14" t="s">
        <v>2</v>
      </c>
    </row>
    <row r="112" spans="2:8" ht="15">
      <c r="B112" s="115" t="s">
        <v>119</v>
      </c>
      <c r="G112" s="101">
        <v>458</v>
      </c>
      <c r="H112" s="183"/>
    </row>
    <row r="113" spans="2:8" ht="17.25">
      <c r="B113" s="115" t="s">
        <v>120</v>
      </c>
      <c r="G113" s="97">
        <v>15888</v>
      </c>
      <c r="H113" s="183"/>
    </row>
    <row r="114" spans="2:8" ht="17.25">
      <c r="B114" s="131"/>
      <c r="G114" s="97"/>
      <c r="H114" s="101">
        <f>SUM(G112:G113)</f>
        <v>16346</v>
      </c>
    </row>
    <row r="115" spans="2:8" ht="15">
      <c r="B115" s="115" t="s">
        <v>121</v>
      </c>
      <c r="G115" s="101">
        <v>2071</v>
      </c>
      <c r="H115" s="183"/>
    </row>
    <row r="116" spans="2:8" ht="17.25">
      <c r="B116" s="115" t="s">
        <v>122</v>
      </c>
      <c r="G116" s="97">
        <v>2170</v>
      </c>
      <c r="H116" s="183"/>
    </row>
    <row r="117" spans="2:8" ht="15">
      <c r="B117" s="131"/>
      <c r="G117" s="183"/>
      <c r="H117" s="101">
        <f>SUM(G115:G116)</f>
        <v>4241</v>
      </c>
    </row>
    <row r="118" spans="2:8" ht="15">
      <c r="B118" s="115" t="s">
        <v>123</v>
      </c>
      <c r="G118" s="34">
        <v>1631</v>
      </c>
      <c r="H118" s="183"/>
    </row>
    <row r="119" spans="2:8" ht="17.25">
      <c r="B119" s="115" t="s">
        <v>124</v>
      </c>
      <c r="G119" s="97">
        <v>217949</v>
      </c>
      <c r="H119" s="183"/>
    </row>
    <row r="120" spans="2:8" ht="15">
      <c r="B120" s="131"/>
      <c r="G120" s="183"/>
      <c r="H120" s="101">
        <f>SUM(G118:G119)</f>
        <v>219580</v>
      </c>
    </row>
    <row r="121" spans="2:8" ht="15">
      <c r="B121" s="115" t="s">
        <v>125</v>
      </c>
      <c r="G121" s="101">
        <v>0</v>
      </c>
      <c r="H121" s="183"/>
    </row>
    <row r="122" spans="2:8" ht="17.25">
      <c r="B122" s="115" t="s">
        <v>126</v>
      </c>
      <c r="G122" s="97">
        <v>31397</v>
      </c>
      <c r="H122" s="183"/>
    </row>
    <row r="123" spans="2:8" ht="15">
      <c r="B123" s="115"/>
      <c r="C123" s="21"/>
      <c r="G123" s="101"/>
      <c r="H123" s="101">
        <f>SUM(G121:G122)</f>
        <v>31397</v>
      </c>
    </row>
    <row r="124" spans="2:8" ht="15">
      <c r="B124" s="115" t="s">
        <v>127</v>
      </c>
      <c r="G124" s="101">
        <v>1335</v>
      </c>
      <c r="H124" s="183"/>
    </row>
    <row r="125" spans="2:8" ht="17.25">
      <c r="B125" s="115" t="s">
        <v>128</v>
      </c>
      <c r="G125" s="102">
        <v>124203</v>
      </c>
      <c r="H125" s="101">
        <f>SUM(G124:G125)</f>
        <v>125538</v>
      </c>
    </row>
    <row r="126" spans="2:8" ht="15.75" thickBot="1">
      <c r="B126" s="28" t="s">
        <v>129</v>
      </c>
      <c r="G126" s="183"/>
      <c r="H126" s="130">
        <f>SUM(H114:H125)</f>
        <v>397102</v>
      </c>
    </row>
    <row r="127" ht="13.5" thickTop="1">
      <c r="G127" s="20"/>
    </row>
    <row r="128" spans="1:8" ht="18.75">
      <c r="A128" s="2" t="s">
        <v>130</v>
      </c>
      <c r="B128" s="12" t="s">
        <v>131</v>
      </c>
      <c r="H128" s="7"/>
    </row>
    <row r="129" spans="1:2" ht="18.75">
      <c r="A129" s="2"/>
      <c r="B129" s="36" t="s">
        <v>132</v>
      </c>
    </row>
    <row r="130" spans="1:2" ht="18.75">
      <c r="A130" s="2"/>
      <c r="B130" t="s">
        <v>133</v>
      </c>
    </row>
    <row r="131" spans="1:2" ht="18.75">
      <c r="A131" s="2"/>
      <c r="B131" t="s">
        <v>134</v>
      </c>
    </row>
    <row r="132" spans="1:2" ht="18.75">
      <c r="A132" s="2"/>
      <c r="B132" t="s">
        <v>135</v>
      </c>
    </row>
    <row r="133" spans="1:2" ht="18.75">
      <c r="A133" s="2"/>
      <c r="B133" t="s">
        <v>136</v>
      </c>
    </row>
    <row r="134" spans="1:2" ht="18.75">
      <c r="A134" s="2"/>
      <c r="B134" t="s">
        <v>319</v>
      </c>
    </row>
    <row r="135" spans="1:2" ht="18.75">
      <c r="A135" s="2"/>
      <c r="B135" t="s">
        <v>137</v>
      </c>
    </row>
    <row r="136" ht="18.75">
      <c r="A136" s="2"/>
    </row>
    <row r="137" ht="18.75">
      <c r="A137" s="2"/>
    </row>
    <row r="138" ht="18.75">
      <c r="A138" s="2"/>
    </row>
    <row r="139" spans="1:2" ht="18.75">
      <c r="A139" s="2" t="s">
        <v>138</v>
      </c>
      <c r="B139" s="29" t="s">
        <v>139</v>
      </c>
    </row>
    <row r="140" spans="1:2" ht="18.75">
      <c r="A140" s="2"/>
      <c r="B140" s="29"/>
    </row>
    <row r="141" ht="15">
      <c r="B141" s="36" t="s">
        <v>164</v>
      </c>
    </row>
    <row r="142" ht="15">
      <c r="B142" s="36"/>
    </row>
    <row r="143" spans="1:2" ht="18.75">
      <c r="A143" s="2" t="s">
        <v>140</v>
      </c>
      <c r="B143" s="91" t="s">
        <v>141</v>
      </c>
    </row>
    <row r="144" spans="1:2" ht="18.75">
      <c r="A144" s="2"/>
      <c r="B144" s="91"/>
    </row>
    <row r="145" ht="12.75">
      <c r="B145" t="s">
        <v>222</v>
      </c>
    </row>
    <row r="146" ht="15">
      <c r="B146" s="36"/>
    </row>
    <row r="147" ht="15">
      <c r="B147" s="36"/>
    </row>
    <row r="148" ht="15">
      <c r="B148" s="36"/>
    </row>
    <row r="149" ht="15">
      <c r="B149" s="36"/>
    </row>
    <row r="150" ht="15">
      <c r="B150" s="36"/>
    </row>
    <row r="151" ht="15">
      <c r="B151" s="36"/>
    </row>
    <row r="152" ht="15">
      <c r="B152" s="36"/>
    </row>
    <row r="153" ht="15">
      <c r="B153" s="36"/>
    </row>
    <row r="154" ht="15">
      <c r="B154" s="36"/>
    </row>
    <row r="155" spans="1:7" ht="18.75">
      <c r="A155" s="2" t="s">
        <v>142</v>
      </c>
      <c r="B155" s="29" t="s">
        <v>143</v>
      </c>
      <c r="G155" s="13" t="s">
        <v>77</v>
      </c>
    </row>
    <row r="156" spans="1:7" ht="18.75">
      <c r="A156" s="2"/>
      <c r="B156" s="29"/>
      <c r="F156" s="13" t="s">
        <v>102</v>
      </c>
      <c r="G156" s="31" t="s">
        <v>52</v>
      </c>
    </row>
    <row r="157" spans="2:7" ht="15">
      <c r="B157" s="36" t="s">
        <v>144</v>
      </c>
      <c r="F157" s="92" t="s">
        <v>304</v>
      </c>
      <c r="G157" s="92" t="s">
        <v>304</v>
      </c>
    </row>
    <row r="158" spans="2:7" ht="15">
      <c r="B158" s="36"/>
      <c r="C158" s="103"/>
      <c r="G158" s="103"/>
    </row>
    <row r="159" spans="1:7" ht="17.25">
      <c r="A159" s="14" t="s">
        <v>145</v>
      </c>
      <c r="B159" s="36" t="s">
        <v>146</v>
      </c>
      <c r="F159" s="94">
        <f>SUM('Condensed PL-31.12.08'!F39)</f>
        <v>23755</v>
      </c>
      <c r="G159" s="22">
        <f>SUM('Condensed PL-31.12.08'!K39)</f>
        <v>70487</v>
      </c>
    </row>
    <row r="160" spans="1:7" ht="32.25">
      <c r="A160" s="104" t="s">
        <v>147</v>
      </c>
      <c r="B160" s="105" t="s">
        <v>168</v>
      </c>
      <c r="C160" s="104"/>
      <c r="D160" s="104"/>
      <c r="E160" s="104"/>
      <c r="F160" s="97">
        <v>328849</v>
      </c>
      <c r="G160" s="97">
        <v>328833</v>
      </c>
    </row>
    <row r="161" spans="1:7" ht="15.75" thickBot="1">
      <c r="A161" s="106"/>
      <c r="B161" s="36" t="s">
        <v>148</v>
      </c>
      <c r="C161" s="104"/>
      <c r="D161" s="104"/>
      <c r="E161" s="104"/>
      <c r="F161" s="107">
        <f>SUM(F159/F160)*100</f>
        <v>7.2236801693178325</v>
      </c>
      <c r="G161" s="107">
        <f>SUM(G159/G160)*100</f>
        <v>21.435500694881597</v>
      </c>
    </row>
    <row r="162" spans="1:5" ht="15.75" thickTop="1">
      <c r="A162" s="106"/>
      <c r="B162" s="36"/>
      <c r="C162" s="104"/>
      <c r="D162" s="104"/>
      <c r="E162" s="104"/>
    </row>
    <row r="163" spans="1:7" ht="18.75">
      <c r="A163" s="2" t="s">
        <v>149</v>
      </c>
      <c r="B163" s="29" t="s">
        <v>150</v>
      </c>
      <c r="C163" s="104"/>
      <c r="D163" s="104"/>
      <c r="E163" s="104"/>
      <c r="F163" s="104"/>
      <c r="G163" s="104"/>
    </row>
    <row r="164" spans="1:7" ht="18.75">
      <c r="A164" s="2"/>
      <c r="B164" s="29"/>
      <c r="C164" s="104"/>
      <c r="D164" s="104"/>
      <c r="E164" s="104"/>
      <c r="F164" s="104"/>
      <c r="G164" s="104"/>
    </row>
    <row r="165" spans="2:8" ht="15">
      <c r="B165" s="108"/>
      <c r="H165" s="36"/>
    </row>
    <row r="166" spans="2:7" ht="15">
      <c r="B166" s="38" t="s">
        <v>151</v>
      </c>
      <c r="C166" s="109" t="s">
        <v>152</v>
      </c>
      <c r="D166" s="109" t="s">
        <v>153</v>
      </c>
      <c r="E166" s="109"/>
      <c r="F166" s="109" t="s">
        <v>154</v>
      </c>
      <c r="G166" s="110" t="s">
        <v>155</v>
      </c>
    </row>
    <row r="167" spans="2:7" ht="12.75">
      <c r="B167" s="47"/>
      <c r="C167" s="111" t="s">
        <v>156</v>
      </c>
      <c r="D167" s="111"/>
      <c r="E167" s="111"/>
      <c r="F167" s="111"/>
      <c r="G167" s="112"/>
    </row>
    <row r="168" spans="2:7" ht="12.75">
      <c r="B168" s="42"/>
      <c r="C168" s="113"/>
      <c r="D168" s="75"/>
      <c r="E168" s="75"/>
      <c r="F168" s="75"/>
      <c r="G168" s="114"/>
    </row>
    <row r="169" spans="2:7" ht="12.75">
      <c r="B169" s="42"/>
      <c r="C169" s="113"/>
      <c r="D169" s="75"/>
      <c r="E169" s="75"/>
      <c r="F169" s="75"/>
      <c r="G169" s="114"/>
    </row>
    <row r="170" spans="2:7" ht="12.75">
      <c r="B170" s="42">
        <v>9</v>
      </c>
      <c r="C170" s="113">
        <v>2008</v>
      </c>
      <c r="D170" s="75" t="s">
        <v>232</v>
      </c>
      <c r="E170" s="75"/>
      <c r="F170" s="75" t="s">
        <v>233</v>
      </c>
      <c r="G170" s="114" t="s">
        <v>269</v>
      </c>
    </row>
    <row r="171" spans="2:7" ht="12.75">
      <c r="B171" s="42"/>
      <c r="C171" s="113"/>
      <c r="D171" s="75" t="s">
        <v>234</v>
      </c>
      <c r="E171" s="75"/>
      <c r="F171" s="75" t="s">
        <v>235</v>
      </c>
      <c r="G171" s="114" t="s">
        <v>221</v>
      </c>
    </row>
    <row r="172" spans="2:7" ht="12.75">
      <c r="B172" s="42"/>
      <c r="C172" s="113"/>
      <c r="D172" s="75" t="s">
        <v>236</v>
      </c>
      <c r="E172" s="75"/>
      <c r="F172" s="75"/>
      <c r="G172" s="114" t="s">
        <v>238</v>
      </c>
    </row>
    <row r="173" spans="2:7" ht="12.75">
      <c r="B173" s="42"/>
      <c r="C173" s="113"/>
      <c r="D173" s="75" t="s">
        <v>237</v>
      </c>
      <c r="E173" s="75"/>
      <c r="F173" s="75"/>
      <c r="G173" s="114"/>
    </row>
    <row r="174" spans="2:7" ht="12.75">
      <c r="B174" s="47"/>
      <c r="C174" s="156"/>
      <c r="D174" s="111"/>
      <c r="E174" s="111"/>
      <c r="F174" s="111"/>
      <c r="G174" s="157"/>
    </row>
  </sheetData>
  <sheetProtection password="DF0A" sheet="1" objects="1" scenarios="1"/>
  <printOptions/>
  <pageMargins left="0.75" right="0.75" top="1" bottom="1" header="0.5" footer="0.5"/>
  <pageSetup fitToHeight="4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4" ySplit="9" topLeftCell="E18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F26" sqref="F26:I26"/>
    </sheetView>
  </sheetViews>
  <sheetFormatPr defaultColWidth="9.140625" defaultRowHeight="12.75"/>
  <cols>
    <col min="5" max="5" width="15.00390625" style="0" customWidth="1"/>
    <col min="6" max="8" width="18.28125" style="0" customWidth="1"/>
    <col min="9" max="9" width="14.7109375" style="0" customWidth="1"/>
    <col min="10" max="10" width="15.140625" style="0" customWidth="1"/>
    <col min="11" max="11" width="12.00390625" style="0" customWidth="1"/>
    <col min="12" max="12" width="12.421875" style="0" customWidth="1"/>
  </cols>
  <sheetData>
    <row r="1" ht="19.5">
      <c r="A1" s="26" t="s">
        <v>27</v>
      </c>
    </row>
    <row r="2" ht="15">
      <c r="A2" s="27" t="s">
        <v>3</v>
      </c>
    </row>
    <row r="4" ht="18">
      <c r="A4" s="3" t="s">
        <v>283</v>
      </c>
    </row>
    <row r="7" ht="15.75">
      <c r="A7" s="11" t="s">
        <v>303</v>
      </c>
    </row>
    <row r="9" spans="5:12" ht="38.25">
      <c r="E9" s="137" t="s">
        <v>203</v>
      </c>
      <c r="F9" s="137" t="s">
        <v>247</v>
      </c>
      <c r="G9" s="137" t="s">
        <v>246</v>
      </c>
      <c r="H9" s="137" t="s">
        <v>248</v>
      </c>
      <c r="I9" s="137" t="s">
        <v>202</v>
      </c>
      <c r="J9" s="141" t="s">
        <v>201</v>
      </c>
      <c r="K9" s="137" t="s">
        <v>204</v>
      </c>
      <c r="L9" s="142" t="s">
        <v>178</v>
      </c>
    </row>
    <row r="10" spans="5:10" ht="12.75">
      <c r="E10" s="14"/>
      <c r="F10" s="14"/>
      <c r="G10" s="14"/>
      <c r="H10" s="14"/>
      <c r="I10" s="14"/>
      <c r="J10" s="14"/>
    </row>
    <row r="11" ht="12.75">
      <c r="J11" s="143"/>
    </row>
    <row r="12" ht="12.75">
      <c r="J12" s="143"/>
    </row>
    <row r="13" spans="5:12" ht="12.75">
      <c r="E13" s="14" t="s">
        <v>2</v>
      </c>
      <c r="F13" s="14" t="s">
        <v>2</v>
      </c>
      <c r="G13" s="14"/>
      <c r="H13" s="14" t="s">
        <v>2</v>
      </c>
      <c r="I13" s="14" t="s">
        <v>2</v>
      </c>
      <c r="J13" s="144" t="s">
        <v>2</v>
      </c>
      <c r="K13" s="14" t="s">
        <v>2</v>
      </c>
      <c r="L13" s="144" t="s">
        <v>2</v>
      </c>
    </row>
    <row r="14" spans="1:12" ht="15">
      <c r="A14" t="s">
        <v>227</v>
      </c>
      <c r="E14" s="33">
        <v>110000</v>
      </c>
      <c r="F14" s="16">
        <v>40346</v>
      </c>
      <c r="G14" s="16">
        <v>0</v>
      </c>
      <c r="H14" s="158">
        <v>-1755</v>
      </c>
      <c r="I14" s="16">
        <v>212205</v>
      </c>
      <c r="J14" s="145">
        <f aca="true" t="shared" si="0" ref="J14:J24">SUM(E14:I14)</f>
        <v>360796</v>
      </c>
      <c r="K14" s="126">
        <v>39456</v>
      </c>
      <c r="L14" s="145">
        <f>SUM(J14:K14)</f>
        <v>400252</v>
      </c>
    </row>
    <row r="15" spans="5:12" ht="15">
      <c r="E15" s="16"/>
      <c r="I15" s="18"/>
      <c r="J15" s="146"/>
      <c r="L15" s="143"/>
    </row>
    <row r="16" spans="1:12" ht="12.75">
      <c r="A16" t="s">
        <v>157</v>
      </c>
      <c r="J16" s="145">
        <f t="shared" si="0"/>
        <v>0</v>
      </c>
      <c r="L16" s="143"/>
    </row>
    <row r="17" spans="1:12" ht="15">
      <c r="A17" t="s">
        <v>158</v>
      </c>
      <c r="E17" s="7">
        <v>0</v>
      </c>
      <c r="I17" s="16">
        <f>SUM('Condensed PL-31.12.08'!K39)</f>
        <v>70487</v>
      </c>
      <c r="J17" s="145">
        <f t="shared" si="0"/>
        <v>70487</v>
      </c>
      <c r="K17" s="116">
        <f>SUM('Condensed PL-31.12.08'!K40)</f>
        <v>6299</v>
      </c>
      <c r="L17" s="145">
        <f aca="true" t="shared" si="1" ref="L17:L24">SUM(J17:K17)</f>
        <v>76786</v>
      </c>
    </row>
    <row r="18" spans="1:12" ht="15">
      <c r="A18" t="s">
        <v>244</v>
      </c>
      <c r="E18" s="16">
        <v>0</v>
      </c>
      <c r="F18" s="126"/>
      <c r="G18" s="126"/>
      <c r="H18" s="138">
        <v>-3581</v>
      </c>
      <c r="I18" s="18"/>
      <c r="J18" s="147">
        <f t="shared" si="0"/>
        <v>-3581</v>
      </c>
      <c r="K18" s="126"/>
      <c r="L18" s="147">
        <f t="shared" si="1"/>
        <v>-3581</v>
      </c>
    </row>
    <row r="19" spans="1:12" ht="15">
      <c r="A19" t="s">
        <v>245</v>
      </c>
      <c r="E19" s="16">
        <v>55000</v>
      </c>
      <c r="F19" s="126">
        <v>-40000</v>
      </c>
      <c r="G19" s="126"/>
      <c r="H19" s="126"/>
      <c r="I19" s="18">
        <v>-15000</v>
      </c>
      <c r="J19" s="147">
        <f t="shared" si="0"/>
        <v>0</v>
      </c>
      <c r="K19" s="126"/>
      <c r="L19" s="147">
        <f t="shared" si="1"/>
        <v>0</v>
      </c>
    </row>
    <row r="20" spans="1:12" ht="15">
      <c r="A20" t="s">
        <v>250</v>
      </c>
      <c r="E20" s="16"/>
      <c r="F20" s="126">
        <v>-97</v>
      </c>
      <c r="G20" s="126"/>
      <c r="H20" s="126"/>
      <c r="I20" s="18"/>
      <c r="J20" s="147">
        <f t="shared" si="0"/>
        <v>-97</v>
      </c>
      <c r="K20" s="126"/>
      <c r="L20" s="147">
        <f t="shared" si="1"/>
        <v>-97</v>
      </c>
    </row>
    <row r="21" spans="1:12" ht="15">
      <c r="A21" t="s">
        <v>272</v>
      </c>
      <c r="E21" s="16"/>
      <c r="F21" s="126"/>
      <c r="G21" s="126"/>
      <c r="H21" s="126"/>
      <c r="I21" s="18"/>
      <c r="J21" s="147"/>
      <c r="K21" s="126">
        <v>3446</v>
      </c>
      <c r="L21" s="147">
        <f t="shared" si="1"/>
        <v>3446</v>
      </c>
    </row>
    <row r="22" spans="1:12" ht="15">
      <c r="A22" t="s">
        <v>271</v>
      </c>
      <c r="E22" s="16"/>
      <c r="F22" s="126"/>
      <c r="G22" s="126"/>
      <c r="H22" s="126"/>
      <c r="I22" s="18"/>
      <c r="J22" s="147"/>
      <c r="K22" s="126">
        <v>-5368</v>
      </c>
      <c r="L22" s="147">
        <f t="shared" si="1"/>
        <v>-5368</v>
      </c>
    </row>
    <row r="23" spans="1:12" ht="15">
      <c r="A23" t="s">
        <v>249</v>
      </c>
      <c r="E23" s="16"/>
      <c r="F23" s="126"/>
      <c r="G23" s="126">
        <v>-4711</v>
      </c>
      <c r="H23" s="126"/>
      <c r="I23" s="18"/>
      <c r="J23" s="147">
        <f t="shared" si="0"/>
        <v>-4711</v>
      </c>
      <c r="K23" s="126"/>
      <c r="L23" s="147">
        <f t="shared" si="1"/>
        <v>-4711</v>
      </c>
    </row>
    <row r="24" spans="1:12" ht="15">
      <c r="A24" t="s">
        <v>162</v>
      </c>
      <c r="E24" s="7"/>
      <c r="I24" s="125">
        <v>-21394</v>
      </c>
      <c r="J24" s="147">
        <f t="shared" si="0"/>
        <v>-21394</v>
      </c>
      <c r="K24" s="126">
        <v>-1487</v>
      </c>
      <c r="L24" s="147">
        <f t="shared" si="1"/>
        <v>-22881</v>
      </c>
    </row>
    <row r="25" spans="10:12" ht="12.75">
      <c r="J25" s="145"/>
      <c r="L25" s="143"/>
    </row>
    <row r="26" spans="1:12" ht="15.75" thickBot="1">
      <c r="A26" t="s">
        <v>302</v>
      </c>
      <c r="B26" s="21"/>
      <c r="E26" s="152">
        <f aca="true" t="shared" si="2" ref="E26:L26">SUM(E14:E25)</f>
        <v>165000</v>
      </c>
      <c r="F26" s="152">
        <f t="shared" si="2"/>
        <v>249</v>
      </c>
      <c r="G26" s="152">
        <f t="shared" si="2"/>
        <v>-4711</v>
      </c>
      <c r="H26" s="152">
        <f t="shared" si="2"/>
        <v>-5336</v>
      </c>
      <c r="I26" s="152">
        <f t="shared" si="2"/>
        <v>246298</v>
      </c>
      <c r="J26" s="152">
        <f t="shared" si="2"/>
        <v>401500</v>
      </c>
      <c r="K26" s="152">
        <f t="shared" si="2"/>
        <v>42346</v>
      </c>
      <c r="L26" s="152">
        <f t="shared" si="2"/>
        <v>443846</v>
      </c>
    </row>
    <row r="27" ht="13.5" thickTop="1"/>
    <row r="28" spans="6:12" ht="12.75">
      <c r="F28" s="175"/>
      <c r="G28" s="175"/>
      <c r="H28" s="175"/>
      <c r="I28" s="20"/>
      <c r="K28" s="175"/>
      <c r="L28" s="176"/>
    </row>
    <row r="29" spans="9:12" ht="12.75">
      <c r="I29" s="175"/>
      <c r="K29" s="176"/>
      <c r="L29" s="176"/>
    </row>
    <row r="30" spans="6:12" ht="12.75">
      <c r="F30" s="175"/>
      <c r="G30" s="175"/>
      <c r="H30" s="175"/>
      <c r="K30" s="175"/>
      <c r="L30" s="175"/>
    </row>
    <row r="31" spans="9:12" ht="12.75">
      <c r="I31" s="175"/>
      <c r="K31" s="175"/>
      <c r="L31" s="175"/>
    </row>
    <row r="38" ht="15.75">
      <c r="A38" s="10" t="s">
        <v>242</v>
      </c>
    </row>
    <row r="39" ht="15.75">
      <c r="A39" s="10" t="s">
        <v>206</v>
      </c>
    </row>
    <row r="40" ht="15">
      <c r="A40" s="25"/>
    </row>
  </sheetData>
  <sheetProtection password="DF0A" sheet="1" objects="1" scenarios="1"/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27.28125" style="0" customWidth="1"/>
    <col min="4" max="4" width="15.140625" style="0" customWidth="1"/>
    <col min="5" max="5" width="11.28125" style="0" bestFit="1" customWidth="1"/>
    <col min="6" max="6" width="10.7109375" style="0" customWidth="1"/>
  </cols>
  <sheetData>
    <row r="1" ht="19.5">
      <c r="A1" s="26" t="s">
        <v>27</v>
      </c>
    </row>
    <row r="2" ht="15">
      <c r="A2" s="27" t="s">
        <v>3</v>
      </c>
    </row>
    <row r="3" spans="1:2" ht="18">
      <c r="A3" s="3" t="s">
        <v>283</v>
      </c>
      <c r="B3" s="27"/>
    </row>
    <row r="4" ht="15">
      <c r="A4" s="27"/>
    </row>
    <row r="5" ht="12.75">
      <c r="A5" s="28" t="s">
        <v>28</v>
      </c>
    </row>
    <row r="7" spans="1:2" ht="18.75">
      <c r="A7" s="2" t="s">
        <v>29</v>
      </c>
      <c r="B7" s="29" t="s">
        <v>30</v>
      </c>
    </row>
    <row r="8" spans="1:2" ht="18.75">
      <c r="A8" s="2"/>
      <c r="B8" s="29" t="s">
        <v>197</v>
      </c>
    </row>
    <row r="9" spans="1:2" ht="18.75">
      <c r="A9" s="2"/>
      <c r="B9" s="29" t="s">
        <v>198</v>
      </c>
    </row>
    <row r="10" spans="1:2" ht="18.75">
      <c r="A10" s="2"/>
      <c r="B10" s="29"/>
    </row>
    <row r="11" spans="1:2" ht="18.75">
      <c r="A11" s="2"/>
      <c r="B11" s="29" t="s">
        <v>199</v>
      </c>
    </row>
    <row r="12" spans="1:2" ht="18.75">
      <c r="A12" s="2"/>
      <c r="B12" s="29" t="s">
        <v>229</v>
      </c>
    </row>
    <row r="13" spans="1:4" ht="18.75">
      <c r="A13" s="2"/>
      <c r="B13" s="29" t="s">
        <v>253</v>
      </c>
      <c r="D13" s="28" t="s">
        <v>259</v>
      </c>
    </row>
    <row r="14" spans="1:4" ht="18.75">
      <c r="A14" s="2"/>
      <c r="B14" s="29" t="s">
        <v>254</v>
      </c>
      <c r="D14" s="28" t="s">
        <v>260</v>
      </c>
    </row>
    <row r="15" spans="1:4" ht="18.75">
      <c r="A15" s="2"/>
      <c r="B15" s="12" t="s">
        <v>255</v>
      </c>
      <c r="D15" s="28" t="s">
        <v>9</v>
      </c>
    </row>
    <row r="16" spans="1:4" ht="18.75">
      <c r="A16" s="2"/>
      <c r="B16" s="29" t="s">
        <v>256</v>
      </c>
      <c r="D16" s="28" t="s">
        <v>261</v>
      </c>
    </row>
    <row r="17" spans="1:4" ht="18.75">
      <c r="A17" s="2"/>
      <c r="B17" s="29" t="s">
        <v>257</v>
      </c>
      <c r="D17" s="28" t="s">
        <v>262</v>
      </c>
    </row>
    <row r="18" spans="1:2" ht="18.75">
      <c r="A18" s="2"/>
      <c r="B18" s="29" t="s">
        <v>258</v>
      </c>
    </row>
    <row r="19" spans="1:2" ht="18.75">
      <c r="A19" s="2"/>
      <c r="B19" s="29"/>
    </row>
    <row r="20" spans="1:2" ht="18.75">
      <c r="A20" s="2"/>
      <c r="B20" s="29"/>
    </row>
    <row r="22" spans="1:2" ht="18.75">
      <c r="A22" s="2" t="s">
        <v>31</v>
      </c>
      <c r="B22" s="12" t="s">
        <v>32</v>
      </c>
    </row>
    <row r="23" ht="12.75">
      <c r="B23" t="s">
        <v>33</v>
      </c>
    </row>
    <row r="25" spans="1:2" ht="18.75">
      <c r="A25" s="30" t="s">
        <v>34</v>
      </c>
      <c r="B25" s="12" t="s">
        <v>35</v>
      </c>
    </row>
    <row r="26" ht="12.75">
      <c r="B26" t="s">
        <v>36</v>
      </c>
    </row>
    <row r="28" ht="12.75">
      <c r="B28" t="s">
        <v>37</v>
      </c>
    </row>
    <row r="29" ht="12.75">
      <c r="B29" t="s">
        <v>38</v>
      </c>
    </row>
    <row r="31" ht="12.75">
      <c r="B31" t="s">
        <v>39</v>
      </c>
    </row>
    <row r="32" ht="12.75">
      <c r="B32" t="s">
        <v>40</v>
      </c>
    </row>
    <row r="33" ht="12.75">
      <c r="B33" t="s">
        <v>41</v>
      </c>
    </row>
    <row r="35" ht="12.75">
      <c r="B35" t="s">
        <v>42</v>
      </c>
    </row>
    <row r="37" spans="1:2" ht="18.75">
      <c r="A37" s="2" t="s">
        <v>43</v>
      </c>
      <c r="B37" s="12" t="s">
        <v>44</v>
      </c>
    </row>
    <row r="38" ht="12.75">
      <c r="B38" t="s">
        <v>45</v>
      </c>
    </row>
    <row r="40" spans="1:2" ht="18.75">
      <c r="A40" s="2" t="s">
        <v>46</v>
      </c>
      <c r="B40" s="12" t="s">
        <v>263</v>
      </c>
    </row>
    <row r="41" ht="12.75">
      <c r="B41" t="s">
        <v>47</v>
      </c>
    </row>
    <row r="43" spans="1:2" ht="18.75">
      <c r="A43" s="2" t="s">
        <v>48</v>
      </c>
      <c r="B43" s="12" t="s">
        <v>49</v>
      </c>
    </row>
    <row r="44" ht="12.75">
      <c r="B44" t="s">
        <v>266</v>
      </c>
    </row>
    <row r="46" spans="1:2" ht="12.75">
      <c r="A46" s="14" t="s">
        <v>264</v>
      </c>
      <c r="B46" t="s">
        <v>314</v>
      </c>
    </row>
    <row r="47" ht="12.75">
      <c r="B47" t="s">
        <v>315</v>
      </c>
    </row>
    <row r="48" ht="12.75">
      <c r="B48" t="s">
        <v>265</v>
      </c>
    </row>
    <row r="52" spans="1:2" ht="18.75">
      <c r="A52" s="2" t="s">
        <v>50</v>
      </c>
      <c r="B52" s="12" t="s">
        <v>51</v>
      </c>
    </row>
    <row r="53" spans="4:5" ht="14.25">
      <c r="D53" s="281"/>
      <c r="E53" s="281"/>
    </row>
    <row r="54" spans="2:5" ht="14.25">
      <c r="B54" t="s">
        <v>214</v>
      </c>
      <c r="D54" s="139"/>
      <c r="E54" s="31"/>
    </row>
    <row r="56" spans="4:5" ht="17.25">
      <c r="D56" s="22"/>
      <c r="E56" s="22"/>
    </row>
    <row r="57" spans="1:5" ht="20.25">
      <c r="A57" s="2" t="s">
        <v>53</v>
      </c>
      <c r="B57" s="12" t="s">
        <v>54</v>
      </c>
      <c r="D57" s="22"/>
      <c r="E57" s="22"/>
    </row>
    <row r="58" spans="1:5" ht="20.25">
      <c r="A58" s="2"/>
      <c r="B58" s="21" t="s">
        <v>301</v>
      </c>
      <c r="D58" s="22"/>
      <c r="E58" s="22"/>
    </row>
    <row r="59" spans="4:5" ht="17.25">
      <c r="D59" s="22"/>
      <c r="E59" s="22"/>
    </row>
    <row r="60" spans="1:5" ht="30">
      <c r="A60" s="16"/>
      <c r="B60" s="32"/>
      <c r="C60" s="16"/>
      <c r="D60" s="33" t="s">
        <v>55</v>
      </c>
      <c r="E60" s="140" t="s">
        <v>56</v>
      </c>
    </row>
    <row r="61" spans="1:5" ht="15">
      <c r="A61" s="16"/>
      <c r="B61" s="16"/>
      <c r="C61" s="16"/>
      <c r="D61" s="33" t="s">
        <v>2</v>
      </c>
      <c r="E61" s="33" t="s">
        <v>2</v>
      </c>
    </row>
    <row r="62" spans="1:5" ht="15">
      <c r="A62" s="16"/>
      <c r="B62" s="34" t="s">
        <v>57</v>
      </c>
      <c r="C62" s="16"/>
      <c r="D62" s="16">
        <f>SUM('KLSE notes-31.12.08'!C16)</f>
        <v>79622</v>
      </c>
      <c r="E62" s="16">
        <f>SUM('KLSE notes-31.12.08'!C26)</f>
        <v>10839</v>
      </c>
    </row>
    <row r="63" spans="1:5" ht="15">
      <c r="A63" s="16"/>
      <c r="B63" s="34" t="s">
        <v>239</v>
      </c>
      <c r="C63" s="16"/>
      <c r="D63" s="16">
        <f>SUM('KLSE notes-31.12.08'!C17)</f>
        <v>46600</v>
      </c>
      <c r="E63" s="16">
        <f>SUM('KLSE notes-31.12.08'!C27)</f>
        <v>2944</v>
      </c>
    </row>
    <row r="64" spans="1:5" ht="15">
      <c r="A64" s="16"/>
      <c r="B64" s="34" t="s">
        <v>58</v>
      </c>
      <c r="C64" s="16"/>
      <c r="D64" s="16">
        <f>SUM('KLSE notes-31.12.08'!C18)</f>
        <v>196362</v>
      </c>
      <c r="E64" s="16">
        <f>SUM('KLSE notes-31.12.08'!C28)</f>
        <v>14771</v>
      </c>
    </row>
    <row r="65" spans="1:5" ht="15.75" thickBot="1">
      <c r="A65" s="16"/>
      <c r="B65" s="16" t="s">
        <v>59</v>
      </c>
      <c r="C65" s="16"/>
      <c r="D65" s="23">
        <f>SUM(D62:D64)</f>
        <v>322584</v>
      </c>
      <c r="E65" s="23">
        <f>SUM(E62:E64)</f>
        <v>28554</v>
      </c>
    </row>
    <row r="66" spans="1:5" ht="15.75" thickTop="1">
      <c r="A66" s="16"/>
      <c r="B66" s="16"/>
      <c r="C66" s="16"/>
      <c r="D66" s="16"/>
      <c r="E66" s="16"/>
    </row>
    <row r="67" spans="1:2" ht="18.75">
      <c r="A67" s="2" t="s">
        <v>60</v>
      </c>
      <c r="B67" s="35" t="s">
        <v>21</v>
      </c>
    </row>
    <row r="68" ht="15">
      <c r="B68" s="34" t="s">
        <v>61</v>
      </c>
    </row>
    <row r="70" spans="1:2" ht="18.75">
      <c r="A70" s="2" t="s">
        <v>62</v>
      </c>
      <c r="B70" s="35" t="s">
        <v>63</v>
      </c>
    </row>
    <row r="71" ht="12.75">
      <c r="B71" t="s">
        <v>64</v>
      </c>
    </row>
    <row r="73" spans="1:2" ht="18.75">
      <c r="A73" s="2" t="s">
        <v>65</v>
      </c>
      <c r="B73" s="35" t="s">
        <v>66</v>
      </c>
    </row>
    <row r="74" ht="15">
      <c r="B74" s="36" t="s">
        <v>166</v>
      </c>
    </row>
    <row r="75" ht="15">
      <c r="B75" s="36"/>
    </row>
    <row r="76" ht="15">
      <c r="B76" s="36"/>
    </row>
    <row r="78" spans="1:2" ht="18.75">
      <c r="A78" s="2" t="s">
        <v>67</v>
      </c>
      <c r="B78" s="29" t="s">
        <v>68</v>
      </c>
    </row>
    <row r="80" ht="15">
      <c r="B80" s="36" t="s">
        <v>69</v>
      </c>
    </row>
    <row r="81" spans="2:5" ht="12.75">
      <c r="B81" t="s">
        <v>70</v>
      </c>
      <c r="E81" s="14" t="s">
        <v>71</v>
      </c>
    </row>
    <row r="82" spans="2:5" ht="15">
      <c r="B82" t="s">
        <v>228</v>
      </c>
      <c r="E82" s="33">
        <v>565</v>
      </c>
    </row>
    <row r="83" spans="2:5" ht="15">
      <c r="B83" t="s">
        <v>200</v>
      </c>
      <c r="E83" s="16">
        <v>56</v>
      </c>
    </row>
    <row r="84" spans="2:5" ht="15.75" thickBot="1">
      <c r="B84" t="s">
        <v>297</v>
      </c>
      <c r="E84" s="23">
        <f>SUM(E82+E83)</f>
        <v>621</v>
      </c>
    </row>
    <row r="85" ht="13.5" thickTop="1"/>
    <row r="86" spans="1:6" ht="18.75">
      <c r="A86" s="2"/>
      <c r="B86" s="29"/>
      <c r="E86" s="180"/>
      <c r="F86" s="153"/>
    </row>
    <row r="89" ht="12.75">
      <c r="E89" s="126"/>
    </row>
  </sheetData>
  <sheetProtection password="DF0A" sheet="1" objects="1" scenarios="1"/>
  <mergeCells count="1">
    <mergeCell ref="D53:E53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1">
      <pane xSplit="4" ySplit="4" topLeftCell="E1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O23" sqref="O23"/>
    </sheetView>
  </sheetViews>
  <sheetFormatPr defaultColWidth="9.140625" defaultRowHeight="12.75"/>
  <cols>
    <col min="8" max="8" width="15.8515625" style="0" customWidth="1"/>
    <col min="10" max="10" width="16.00390625" style="0" customWidth="1"/>
  </cols>
  <sheetData>
    <row r="1" ht="21">
      <c r="A1" s="26" t="s">
        <v>160</v>
      </c>
    </row>
    <row r="2" ht="18">
      <c r="A2" s="3" t="s">
        <v>3</v>
      </c>
    </row>
    <row r="3" ht="18.75">
      <c r="A3" s="1"/>
    </row>
    <row r="4" ht="18">
      <c r="A4" s="3" t="s">
        <v>283</v>
      </c>
    </row>
    <row r="5" ht="18.75">
      <c r="A5" s="1"/>
    </row>
    <row r="6" ht="18.75">
      <c r="A6" s="1"/>
    </row>
    <row r="7" ht="18.75">
      <c r="A7" s="12" t="s">
        <v>298</v>
      </c>
    </row>
    <row r="9" spans="1:7" ht="18.75">
      <c r="A9" s="1"/>
      <c r="B9" s="1"/>
      <c r="C9" s="1"/>
      <c r="D9" s="1"/>
      <c r="E9" s="1"/>
      <c r="F9" s="1"/>
      <c r="G9" s="1"/>
    </row>
    <row r="10" spans="1:10" ht="56.25">
      <c r="A10" s="1"/>
      <c r="B10" s="1"/>
      <c r="C10" s="1"/>
      <c r="D10" s="1"/>
      <c r="E10" s="1"/>
      <c r="F10" s="1"/>
      <c r="G10" s="1"/>
      <c r="H10" s="149" t="s">
        <v>299</v>
      </c>
      <c r="J10" s="149" t="s">
        <v>300</v>
      </c>
    </row>
    <row r="11" spans="1:10" ht="18.75">
      <c r="A11" s="1"/>
      <c r="B11" s="1"/>
      <c r="C11" s="1"/>
      <c r="D11" s="1"/>
      <c r="E11" s="1"/>
      <c r="F11" s="1"/>
      <c r="G11" s="1"/>
      <c r="H11" s="119" t="s">
        <v>2</v>
      </c>
      <c r="J11" s="119" t="s">
        <v>2</v>
      </c>
    </row>
    <row r="12" spans="1:10" ht="18.75">
      <c r="A12" s="1"/>
      <c r="B12" s="1"/>
      <c r="C12" s="1"/>
      <c r="D12" s="1"/>
      <c r="E12" s="1"/>
      <c r="F12" s="1"/>
      <c r="G12" s="1"/>
      <c r="H12" s="121"/>
      <c r="J12" s="126"/>
    </row>
    <row r="13" spans="1:10" ht="18.75">
      <c r="A13" s="1" t="s">
        <v>207</v>
      </c>
      <c r="B13" s="1"/>
      <c r="C13" s="1"/>
      <c r="D13" s="1"/>
      <c r="E13" s="1"/>
      <c r="F13" s="1"/>
      <c r="G13" s="1"/>
      <c r="H13" s="121">
        <v>73368</v>
      </c>
      <c r="J13" s="121">
        <v>55674</v>
      </c>
    </row>
    <row r="14" spans="1:10" ht="18.75">
      <c r="A14" s="1"/>
      <c r="B14" s="1"/>
      <c r="C14" s="1"/>
      <c r="D14" s="1"/>
      <c r="E14" s="1"/>
      <c r="F14" s="1"/>
      <c r="G14" s="1"/>
      <c r="H14" s="121"/>
      <c r="J14" s="121"/>
    </row>
    <row r="15" spans="1:10" ht="18.75">
      <c r="A15" s="1"/>
      <c r="B15" s="1"/>
      <c r="C15" s="1"/>
      <c r="D15" s="1"/>
      <c r="E15" s="1"/>
      <c r="F15" s="1"/>
      <c r="G15" s="1"/>
      <c r="H15" s="106"/>
      <c r="J15" s="121"/>
    </row>
    <row r="16" spans="1:10" ht="18.75">
      <c r="A16" s="1"/>
      <c r="B16" s="1"/>
      <c r="C16" s="1"/>
      <c r="D16" s="1"/>
      <c r="E16" s="1"/>
      <c r="F16" s="1"/>
      <c r="G16" s="1"/>
      <c r="H16" s="121"/>
      <c r="J16" s="121"/>
    </row>
    <row r="17" spans="1:10" ht="18.75">
      <c r="A17" s="1" t="s">
        <v>208</v>
      </c>
      <c r="B17" s="1"/>
      <c r="C17" s="1"/>
      <c r="D17" s="1"/>
      <c r="E17" s="1"/>
      <c r="F17" s="1"/>
      <c r="G17" s="1"/>
      <c r="H17" s="120">
        <v>-98893</v>
      </c>
      <c r="J17" s="121">
        <v>-72586</v>
      </c>
    </row>
    <row r="18" spans="1:10" ht="18.75">
      <c r="A18" s="1"/>
      <c r="B18" s="1"/>
      <c r="C18" s="1"/>
      <c r="D18" s="1"/>
      <c r="E18" s="1"/>
      <c r="F18" s="1"/>
      <c r="G18" s="1"/>
      <c r="H18" s="120"/>
      <c r="J18" s="121"/>
    </row>
    <row r="19" spans="1:10" ht="18.75">
      <c r="A19" s="1"/>
      <c r="B19" s="1"/>
      <c r="C19" s="1"/>
      <c r="D19" s="1"/>
      <c r="E19" s="1"/>
      <c r="F19" s="1"/>
      <c r="G19" s="1"/>
      <c r="H19" s="120"/>
      <c r="J19" s="121"/>
    </row>
    <row r="20" spans="1:10" ht="18.75">
      <c r="A20" s="1"/>
      <c r="B20" s="1"/>
      <c r="C20" s="1"/>
      <c r="D20" s="1"/>
      <c r="E20" s="1"/>
      <c r="F20" s="1"/>
      <c r="G20" s="1"/>
      <c r="H20" s="121"/>
      <c r="J20" s="121"/>
    </row>
    <row r="21" spans="1:10" ht="18.75">
      <c r="A21" s="1" t="s">
        <v>209</v>
      </c>
      <c r="B21" s="1"/>
      <c r="C21" s="1"/>
      <c r="D21" s="1"/>
      <c r="E21" s="1"/>
      <c r="F21" s="1"/>
      <c r="G21" s="1"/>
      <c r="H21" s="150">
        <v>14500</v>
      </c>
      <c r="J21" s="150">
        <v>36577</v>
      </c>
    </row>
    <row r="22" spans="1:10" ht="18.75">
      <c r="A22" s="1" t="s">
        <v>161</v>
      </c>
      <c r="B22" s="1"/>
      <c r="C22" s="1"/>
      <c r="D22" s="1"/>
      <c r="E22" s="1"/>
      <c r="F22" s="1"/>
      <c r="G22" s="1"/>
      <c r="H22" s="120">
        <f>SUM(H13:H21)</f>
        <v>-11025</v>
      </c>
      <c r="J22" s="120">
        <f>SUM(J13:J21)</f>
        <v>19665</v>
      </c>
    </row>
    <row r="23" spans="1:10" ht="18.75">
      <c r="A23" s="1"/>
      <c r="B23" s="1"/>
      <c r="C23" s="1"/>
      <c r="D23" s="1"/>
      <c r="E23" s="1"/>
      <c r="F23" s="1"/>
      <c r="G23" s="1"/>
      <c r="H23" s="121"/>
      <c r="J23" s="121"/>
    </row>
    <row r="24" spans="1:10" ht="18.75">
      <c r="A24" s="1"/>
      <c r="B24" s="1"/>
      <c r="C24" s="1"/>
      <c r="D24" s="1"/>
      <c r="E24" s="1"/>
      <c r="F24" s="1"/>
      <c r="G24" s="1"/>
      <c r="H24" s="121"/>
      <c r="J24" s="121"/>
    </row>
    <row r="25" spans="1:10" ht="18.75">
      <c r="A25" s="1" t="s">
        <v>252</v>
      </c>
      <c r="B25" s="1"/>
      <c r="C25" s="1"/>
      <c r="D25" s="1"/>
      <c r="E25" s="1"/>
      <c r="F25" s="1"/>
      <c r="G25" s="1"/>
      <c r="H25" s="121">
        <v>35114</v>
      </c>
      <c r="J25" s="121">
        <v>17562</v>
      </c>
    </row>
    <row r="26" spans="1:10" ht="18.75">
      <c r="A26" s="1"/>
      <c r="B26" s="1"/>
      <c r="C26" s="1"/>
      <c r="D26" s="1"/>
      <c r="E26" s="1"/>
      <c r="F26" s="1"/>
      <c r="G26" s="1"/>
      <c r="H26" s="121"/>
      <c r="J26" s="121"/>
    </row>
    <row r="27" spans="1:10" ht="19.5" thickBot="1">
      <c r="A27" s="1" t="s">
        <v>326</v>
      </c>
      <c r="B27" s="1"/>
      <c r="C27" s="1"/>
      <c r="D27" s="1"/>
      <c r="E27" s="1"/>
      <c r="F27" s="1"/>
      <c r="G27" s="1"/>
      <c r="H27" s="122">
        <f>SUM(H22:H26)</f>
        <v>24089</v>
      </c>
      <c r="J27" s="122">
        <f>SUM(J22+J25)</f>
        <v>37227</v>
      </c>
    </row>
    <row r="28" spans="1:10" ht="19.5" thickTop="1">
      <c r="A28" s="1"/>
      <c r="B28" s="1"/>
      <c r="C28" s="1"/>
      <c r="D28" s="1"/>
      <c r="E28" s="1"/>
      <c r="F28" s="1"/>
      <c r="G28" s="1"/>
      <c r="H28" s="123"/>
      <c r="J28" s="126"/>
    </row>
    <row r="29" spans="1:10" ht="18.75">
      <c r="A29" s="1"/>
      <c r="B29" s="1"/>
      <c r="C29" s="1"/>
      <c r="D29" s="1"/>
      <c r="E29" s="1"/>
      <c r="F29" s="1"/>
      <c r="G29" s="1"/>
      <c r="H29" s="123"/>
      <c r="J29" s="126"/>
    </row>
    <row r="30" ht="12.75">
      <c r="H30" s="8"/>
    </row>
    <row r="31" ht="15.75">
      <c r="A31" s="10" t="s">
        <v>243</v>
      </c>
    </row>
    <row r="32" ht="15.75">
      <c r="A32" s="10" t="s">
        <v>206</v>
      </c>
    </row>
  </sheetData>
  <sheetProtection password="DF0A" sheet="1" objects="1" scenarios="1"/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QL Feed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QL Feed</dc:creator>
  <cp:keywords/>
  <dc:description/>
  <cp:lastModifiedBy>QL Feed</cp:lastModifiedBy>
  <cp:lastPrinted>2009-02-16T09:14:11Z</cp:lastPrinted>
  <dcterms:created xsi:type="dcterms:W3CDTF">2005-06-25T00:58:02Z</dcterms:created>
  <dcterms:modified xsi:type="dcterms:W3CDTF">2009-02-16T09:15:07Z</dcterms:modified>
  <cp:category/>
  <cp:version/>
  <cp:contentType/>
  <cp:contentStatus/>
</cp:coreProperties>
</file>